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almared.sharepoint.com/sites/WebsiteCERAFILTECGermany/Shared Documents/Download documents/RFQ/"/>
    </mc:Choice>
  </mc:AlternateContent>
  <xr:revisionPtr revIDLastSave="31" documentId="8_{F990D616-4A88-44BF-A177-1F04CB7CBB7D}" xr6:coauthVersionLast="45" xr6:coauthVersionMax="45" xr10:uidLastSave="{21DB552B-EDC5-44BE-A7A2-579460F58171}"/>
  <bookViews>
    <workbookView xWindow="-9885" yWindow="-16320" windowWidth="38640" windowHeight="15990" xr2:uid="{8B25636D-43FF-49D0-ABA9-B22C8C59D2FC}"/>
  </bookViews>
  <sheets>
    <sheet name="CERAFILTEC RFQ Form" sheetId="1" r:id="rId1"/>
  </sheets>
  <definedNames>
    <definedName name="_xlnm.Print_Area" localSheetId="0">'CERAFILTEC RFQ Form'!$FP$1:$FY$65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3" i="1" l="1"/>
  <c r="AF80" i="1"/>
  <c r="AG47" i="1"/>
  <c r="AH27" i="1"/>
  <c r="AG46" i="1" l="1"/>
  <c r="AF21" i="1"/>
  <c r="AG31" i="1"/>
  <c r="AF31" i="1"/>
  <c r="AH30" i="1"/>
  <c r="AG30" i="1"/>
  <c r="AF30" i="1"/>
  <c r="AG27" i="1"/>
  <c r="AF27" i="1"/>
  <c r="AJ26" i="1"/>
  <c r="AI26" i="1"/>
  <c r="AH26" i="1"/>
  <c r="AG26" i="1"/>
  <c r="AF26" i="1"/>
  <c r="AH25" i="1"/>
  <c r="AG25" i="1"/>
  <c r="AF25" i="1"/>
  <c r="AG17" i="1"/>
  <c r="AG18" i="1"/>
  <c r="AG16" i="1"/>
  <c r="AF17" i="1"/>
  <c r="AF16" i="1"/>
  <c r="AF32" i="1" l="1"/>
  <c r="AG32" i="1" s="1"/>
  <c r="AF28" i="1"/>
  <c r="AG28" i="1" s="1"/>
  <c r="AF18" i="1"/>
  <c r="AF19" i="1" s="1"/>
  <c r="AE89" i="1"/>
  <c r="AE88" i="1"/>
  <c r="AE86" i="1"/>
  <c r="AE93" i="1"/>
  <c r="AH91" i="1"/>
  <c r="AG91" i="1"/>
  <c r="AF91" i="1"/>
  <c r="AE129" i="1" s="1"/>
  <c r="AE130" i="1" s="1"/>
  <c r="AE87" i="1"/>
  <c r="AF94" i="1"/>
  <c r="AF95" i="1"/>
  <c r="AF96" i="1"/>
  <c r="AF90" i="1"/>
  <c r="AG97" i="1"/>
  <c r="AE94" i="1"/>
  <c r="AE95" i="1"/>
  <c r="AE96" i="1"/>
  <c r="AE97" i="1"/>
  <c r="AE90" i="1"/>
  <c r="AF98" i="1" l="1"/>
  <c r="AE98" i="1"/>
  <c r="AG82" i="1"/>
  <c r="AE82" i="1"/>
  <c r="AG81" i="1"/>
  <c r="AF81" i="1"/>
  <c r="AE81" i="1"/>
  <c r="AE80" i="1"/>
  <c r="AE53" i="1"/>
  <c r="AG55" i="1"/>
  <c r="AE55" i="1"/>
  <c r="AG54" i="1"/>
  <c r="AF54" i="1"/>
  <c r="AE54" i="1"/>
  <c r="AH39" i="1"/>
  <c r="AG39" i="1"/>
  <c r="AE39" i="1"/>
  <c r="AE40" i="1"/>
  <c r="AG41" i="1"/>
  <c r="AF41" i="1"/>
  <c r="AE41" i="1"/>
  <c r="AF47" i="1"/>
  <c r="AF48" i="1"/>
  <c r="AF46" i="1"/>
  <c r="AE47" i="1"/>
  <c r="AE48" i="1"/>
  <c r="AE46" i="1"/>
  <c r="AG23" i="1"/>
  <c r="AF23" i="1"/>
  <c r="AE34" i="1"/>
  <c r="AG33" i="1"/>
  <c r="AF33" i="1"/>
  <c r="AE33" i="1"/>
  <c r="AE100" i="1" l="1"/>
  <c r="H95" i="1"/>
  <c r="AE99" i="1"/>
  <c r="AH82" i="1"/>
  <c r="AH81" i="1"/>
  <c r="AH55" i="1"/>
  <c r="AH54" i="1"/>
  <c r="AI39" i="1"/>
  <c r="AF39" i="1"/>
  <c r="AH41" i="1"/>
  <c r="AG49" i="1"/>
  <c r="AE49" i="1"/>
  <c r="AF49" i="1"/>
  <c r="AF34" i="1"/>
  <c r="AH23" i="1"/>
  <c r="AF24" i="1" s="1"/>
  <c r="AH33" i="1"/>
  <c r="AF83" i="1" l="1"/>
  <c r="AE83" i="1"/>
  <c r="AE56" i="1"/>
  <c r="AE42" i="1"/>
  <c r="AE50" i="1"/>
  <c r="H49" i="1" s="1"/>
  <c r="AF35" i="1"/>
  <c r="H36" i="1" s="1"/>
  <c r="AE84" i="1" l="1"/>
  <c r="H56" i="1"/>
  <c r="H83" i="1"/>
  <c r="AF42" i="1"/>
  <c r="AG42" i="1" s="1"/>
  <c r="H42" i="1" s="1"/>
  <c r="AE43" i="1" l="1"/>
  <c r="AE62" i="1" s="1"/>
  <c r="AE6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Kay Gabriel</author>
  </authors>
  <commentList>
    <comment ref="C18" authorId="0" shapeId="0" xr:uid="{EDB47B45-CD80-4BA1-8371-43F868A1611E}">
      <text>
        <r>
          <rPr>
            <b/>
            <sz val="9"/>
            <color indexed="81"/>
            <rFont val="Arial"/>
            <family val="2"/>
          </rPr>
          <t>CERAFILTEC Team:</t>
        </r>
        <r>
          <rPr>
            <sz val="9"/>
            <color indexed="81"/>
            <rFont val="Arial"/>
            <family val="2"/>
          </rPr>
          <t xml:space="preserve">
Country/City or Area
Name of Aquifer or Sea/Lake/Dam/River
It will help us to get a detailed understanding to the project design requirements</t>
        </r>
      </text>
    </comment>
    <comment ref="H21" authorId="0" shapeId="0" xr:uid="{F2EC8AF3-46E7-4E90-9FDC-CF8F8FE51D37}">
      <text>
        <r>
          <rPr>
            <b/>
            <sz val="9"/>
            <color indexed="81"/>
            <rFont val="Segoe UI"/>
            <family val="2"/>
          </rPr>
          <t xml:space="preserve">CERAFILTEC Team:
</t>
        </r>
        <r>
          <rPr>
            <sz val="9"/>
            <color indexed="81"/>
            <rFont val="Segoe UI"/>
            <family val="2"/>
          </rPr>
          <t>typically within 3-5 working days;
The more data provided the faster and more efficient CERAFILTEC's reply</t>
        </r>
      </text>
    </comment>
    <comment ref="O21" authorId="0" shapeId="0" xr:uid="{86F0E348-51CB-492F-A340-4CCC51E37082}">
      <text>
        <r>
          <rPr>
            <b/>
            <sz val="9"/>
            <color indexed="81"/>
            <rFont val="Segoe UI"/>
            <family val="2"/>
          </rPr>
          <t xml:space="preserve">CERAFILTEC Team:
</t>
        </r>
        <r>
          <rPr>
            <sz val="9"/>
            <color indexed="81"/>
            <rFont val="Arial"/>
            <family val="2"/>
          </rPr>
          <t>x for yes
keep empty if no</t>
        </r>
      </text>
    </comment>
    <comment ref="T21" authorId="0" shapeId="0" xr:uid="{09215F1A-FE5A-428D-A5CF-FD5C9D081A11}">
      <text>
        <r>
          <rPr>
            <b/>
            <sz val="9"/>
            <color indexed="81"/>
            <rFont val="Segoe UI"/>
            <family val="2"/>
          </rPr>
          <t xml:space="preserve">CERAFILTEC Team:
</t>
        </r>
        <r>
          <rPr>
            <sz val="9"/>
            <color indexed="81"/>
            <rFont val="Arial"/>
            <family val="2"/>
          </rPr>
          <t>x for yes
keep empty if no</t>
        </r>
      </text>
    </comment>
    <comment ref="I23" authorId="0" shapeId="0" xr:uid="{C641ED58-3C5D-4F91-8669-E8E65DD94343}">
      <text>
        <r>
          <rPr>
            <b/>
            <sz val="9"/>
            <color indexed="81"/>
            <rFont val="Segoe UI"/>
            <family val="2"/>
          </rPr>
          <t xml:space="preserve">CERAFILTEC Team:
</t>
        </r>
        <r>
          <rPr>
            <sz val="9"/>
            <color indexed="81"/>
            <rFont val="Arial"/>
            <family val="2"/>
          </rPr>
          <t>x for yes
keep empty if no</t>
        </r>
      </text>
    </comment>
    <comment ref="O23" authorId="0" shapeId="0" xr:uid="{1295EFEF-80C8-41A6-B37C-4282810C1F31}">
      <text>
        <r>
          <rPr>
            <b/>
            <sz val="9"/>
            <color indexed="81"/>
            <rFont val="Segoe UI"/>
            <family val="2"/>
          </rPr>
          <t xml:space="preserve">CERAFILTEC Team:
</t>
        </r>
        <r>
          <rPr>
            <sz val="9"/>
            <color indexed="81"/>
            <rFont val="Arial"/>
            <family val="2"/>
          </rPr>
          <t>x for yes
keep empty if no</t>
        </r>
      </text>
    </comment>
    <comment ref="K25" authorId="0" shapeId="0" xr:uid="{16E36B2E-E1C4-43C4-A028-2ED7F771E150}">
      <text>
        <r>
          <rPr>
            <b/>
            <sz val="9"/>
            <color indexed="81"/>
            <rFont val="Segoe UI"/>
            <family val="2"/>
          </rPr>
          <t xml:space="preserve">CERAFILTEC Team:
</t>
        </r>
        <r>
          <rPr>
            <sz val="9"/>
            <color indexed="81"/>
            <rFont val="Arial"/>
            <family val="2"/>
          </rPr>
          <t>x for yes
keep empty if no</t>
        </r>
      </text>
    </comment>
    <comment ref="O25" authorId="0" shapeId="0" xr:uid="{21F583F2-C183-43B3-BAB7-DB8A8CAA0FDF}">
      <text>
        <r>
          <rPr>
            <b/>
            <sz val="9"/>
            <color indexed="81"/>
            <rFont val="Segoe UI"/>
            <family val="2"/>
          </rPr>
          <t xml:space="preserve">CERAFILTEC Team:
</t>
        </r>
        <r>
          <rPr>
            <sz val="9"/>
            <color indexed="81"/>
            <rFont val="Arial"/>
            <family val="2"/>
          </rPr>
          <t>x for yes
keep empty if no</t>
        </r>
      </text>
    </comment>
    <comment ref="R25" authorId="0" shapeId="0" xr:uid="{8539EC04-8C95-4AA8-84AE-8BA52B6E548D}">
      <text>
        <r>
          <rPr>
            <b/>
            <sz val="9"/>
            <color indexed="81"/>
            <rFont val="Segoe UI"/>
            <family val="2"/>
          </rPr>
          <t xml:space="preserve">CERAFILTEC Team:
</t>
        </r>
        <r>
          <rPr>
            <sz val="9"/>
            <color indexed="81"/>
            <rFont val="Arial"/>
            <family val="2"/>
          </rPr>
          <t>x for yes
keep empty if no</t>
        </r>
      </text>
    </comment>
    <comment ref="H26" authorId="0" shapeId="0" xr:uid="{49B3C0B7-9CD0-4A42-BD11-9DAADE8977FB}">
      <text>
        <r>
          <rPr>
            <b/>
            <sz val="9"/>
            <color indexed="81"/>
            <rFont val="Segoe UI"/>
            <family val="2"/>
          </rPr>
          <t xml:space="preserve">CERAFILTEC Team:
</t>
        </r>
        <r>
          <rPr>
            <sz val="9"/>
            <color indexed="81"/>
            <rFont val="Arial"/>
            <family val="2"/>
          </rPr>
          <t>x for yes
keep empty if no</t>
        </r>
      </text>
    </comment>
    <comment ref="K26" authorId="0" shapeId="0" xr:uid="{473A46A3-F0CB-4F0E-A8EA-785EA6E3A690}">
      <text>
        <r>
          <rPr>
            <b/>
            <sz val="9"/>
            <color indexed="81"/>
            <rFont val="Segoe UI"/>
            <family val="2"/>
          </rPr>
          <t xml:space="preserve">CERAFILTEC Team:
</t>
        </r>
        <r>
          <rPr>
            <sz val="9"/>
            <color indexed="81"/>
            <rFont val="Arial"/>
            <family val="2"/>
          </rPr>
          <t>x for yes
keep empty if no</t>
        </r>
      </text>
    </comment>
    <comment ref="N26" authorId="0" shapeId="0" xr:uid="{74C8F3A0-89C4-4A07-B580-DF5E7C319E3D}">
      <text>
        <r>
          <rPr>
            <b/>
            <sz val="9"/>
            <color indexed="81"/>
            <rFont val="Segoe UI"/>
            <family val="2"/>
          </rPr>
          <t xml:space="preserve">CERAFILTEC Team:
</t>
        </r>
        <r>
          <rPr>
            <sz val="9"/>
            <color indexed="81"/>
            <rFont val="Arial"/>
            <family val="2"/>
          </rPr>
          <t>x for yes
keep empty if no</t>
        </r>
      </text>
    </comment>
    <comment ref="Q26" authorId="0" shapeId="0" xr:uid="{A6B82C4F-16A1-4D46-B8D6-7729B8CDAE2C}">
      <text>
        <r>
          <rPr>
            <b/>
            <sz val="9"/>
            <color indexed="81"/>
            <rFont val="Segoe UI"/>
            <family val="2"/>
          </rPr>
          <t xml:space="preserve">CERAFILTEC Team:
</t>
        </r>
        <r>
          <rPr>
            <sz val="9"/>
            <color indexed="81"/>
            <rFont val="Arial"/>
            <family val="2"/>
          </rPr>
          <t>x for yes
keep empty if no</t>
        </r>
      </text>
    </comment>
    <comment ref="T26" authorId="0" shapeId="0" xr:uid="{A173A8D4-04C5-4C34-830B-0544D53C46D6}">
      <text>
        <r>
          <rPr>
            <b/>
            <sz val="9"/>
            <color indexed="81"/>
            <rFont val="Segoe UI"/>
            <family val="2"/>
          </rPr>
          <t xml:space="preserve">CERAFILTEC Team:
</t>
        </r>
        <r>
          <rPr>
            <sz val="9"/>
            <color indexed="81"/>
            <rFont val="Arial"/>
            <family val="2"/>
          </rPr>
          <t>x for yes
keep empty if no</t>
        </r>
      </text>
    </comment>
    <comment ref="H27" authorId="0" shapeId="0" xr:uid="{D0932BEE-73F1-490F-AD95-AD37F4CCC347}">
      <text>
        <r>
          <rPr>
            <b/>
            <sz val="9"/>
            <color indexed="81"/>
            <rFont val="Segoe UI"/>
            <family val="2"/>
          </rPr>
          <t xml:space="preserve">CERAFILTEC Team:
</t>
        </r>
        <r>
          <rPr>
            <sz val="9"/>
            <color indexed="81"/>
            <rFont val="Arial"/>
            <family val="2"/>
          </rPr>
          <t>x for yes
keep empty if no</t>
        </r>
      </text>
    </comment>
    <comment ref="K27" authorId="0" shapeId="0" xr:uid="{557D56A7-E8D4-49C7-8195-24B356542266}">
      <text>
        <r>
          <rPr>
            <b/>
            <sz val="9"/>
            <color indexed="81"/>
            <rFont val="Segoe UI"/>
            <family val="2"/>
          </rPr>
          <t xml:space="preserve">CERAFILTEC Team:
</t>
        </r>
        <r>
          <rPr>
            <sz val="9"/>
            <color indexed="81"/>
            <rFont val="Arial"/>
            <family val="2"/>
          </rPr>
          <t>x for yes
keep empty if no</t>
        </r>
      </text>
    </comment>
    <comment ref="N27" authorId="0" shapeId="0" xr:uid="{81875059-D618-40E2-A1AB-DE43B1BFC174}">
      <text>
        <r>
          <rPr>
            <b/>
            <sz val="9"/>
            <color indexed="81"/>
            <rFont val="Segoe UI"/>
            <family val="2"/>
          </rPr>
          <t xml:space="preserve">CERAFILTEC Team:
</t>
        </r>
        <r>
          <rPr>
            <sz val="9"/>
            <color indexed="81"/>
            <rFont val="Arial"/>
            <family val="2"/>
          </rPr>
          <t>x for yes
keep empty if no</t>
        </r>
      </text>
    </comment>
    <comment ref="H30" authorId="0" shapeId="0" xr:uid="{F8109FBD-F926-4C15-9E24-0EFEA10EAB56}">
      <text>
        <r>
          <rPr>
            <b/>
            <sz val="9"/>
            <color indexed="81"/>
            <rFont val="Segoe UI"/>
            <family val="2"/>
          </rPr>
          <t xml:space="preserve">CERAFILTEC Team:
</t>
        </r>
        <r>
          <rPr>
            <sz val="9"/>
            <color indexed="81"/>
            <rFont val="Arial"/>
            <family val="2"/>
          </rPr>
          <t>x for yes
keep empty if no</t>
        </r>
      </text>
    </comment>
    <comment ref="L30" authorId="0" shapeId="0" xr:uid="{28D1806F-05E7-45ED-BFF6-A17DC4D848F4}">
      <text>
        <r>
          <rPr>
            <b/>
            <sz val="9"/>
            <color indexed="81"/>
            <rFont val="Segoe UI"/>
            <family val="2"/>
          </rPr>
          <t xml:space="preserve">CERAFILTEC Team:
</t>
        </r>
        <r>
          <rPr>
            <sz val="9"/>
            <color indexed="81"/>
            <rFont val="Arial"/>
            <family val="2"/>
          </rPr>
          <t>x for yes
keep empty if no</t>
        </r>
      </text>
    </comment>
    <comment ref="S30" authorId="0" shapeId="0" xr:uid="{5F9B8CC5-E4E7-43E2-8933-9C56FC74FAAD}">
      <text>
        <r>
          <rPr>
            <b/>
            <sz val="9"/>
            <color indexed="81"/>
            <rFont val="Segoe UI"/>
            <family val="2"/>
          </rPr>
          <t xml:space="preserve">CERAFILTEC Team:
</t>
        </r>
        <r>
          <rPr>
            <sz val="9"/>
            <color indexed="81"/>
            <rFont val="Arial"/>
            <family val="2"/>
          </rPr>
          <t>x for yes
keep empty if no</t>
        </r>
      </text>
    </comment>
    <comment ref="I31" authorId="0" shapeId="0" xr:uid="{B11C0A9E-A261-4C73-931F-36123C619BDB}">
      <text>
        <r>
          <rPr>
            <b/>
            <sz val="9"/>
            <color indexed="81"/>
            <rFont val="Segoe UI"/>
            <family val="2"/>
          </rPr>
          <t xml:space="preserve">CERAFILTEC Team:
</t>
        </r>
        <r>
          <rPr>
            <sz val="9"/>
            <color indexed="81"/>
            <rFont val="Arial"/>
            <family val="2"/>
          </rPr>
          <t>x for yes
keep empty if no</t>
        </r>
      </text>
    </comment>
    <comment ref="L31" authorId="0" shapeId="0" xr:uid="{81867DE8-ABCB-433C-AADB-A349856EE606}">
      <text>
        <r>
          <rPr>
            <b/>
            <sz val="9"/>
            <color indexed="81"/>
            <rFont val="Segoe UI"/>
            <family val="2"/>
          </rPr>
          <t xml:space="preserve">CERAFILTEC Team:
</t>
        </r>
        <r>
          <rPr>
            <sz val="9"/>
            <color indexed="81"/>
            <rFont val="Arial"/>
            <family val="2"/>
          </rPr>
          <t>x for yes
keep empty if no</t>
        </r>
      </text>
    </comment>
    <comment ref="P33" authorId="0" shapeId="0" xr:uid="{9FD0321C-5AB4-4463-AA33-4A1852310F71}">
      <text>
        <r>
          <rPr>
            <b/>
            <sz val="9"/>
            <color indexed="81"/>
            <rFont val="Segoe UI"/>
            <family val="2"/>
          </rPr>
          <t xml:space="preserve">CERAFILTEC Team:
</t>
        </r>
        <r>
          <rPr>
            <sz val="9"/>
            <color indexed="81"/>
            <rFont val="Arial"/>
            <family val="2"/>
          </rPr>
          <t>x for yes
keep empty if no</t>
        </r>
      </text>
    </comment>
    <comment ref="T33" authorId="0" shapeId="0" xr:uid="{48ADA1FE-06D1-4539-8129-9C2DEFD013BD}">
      <text>
        <r>
          <rPr>
            <b/>
            <sz val="9"/>
            <color indexed="81"/>
            <rFont val="Segoe UI"/>
            <family val="2"/>
          </rPr>
          <t xml:space="preserve">CERAFILTEC Team:
</t>
        </r>
        <r>
          <rPr>
            <sz val="9"/>
            <color indexed="81"/>
            <rFont val="Arial"/>
            <family val="2"/>
          </rPr>
          <t>x for yes
keep empty if no</t>
        </r>
      </text>
    </comment>
    <comment ref="N41" authorId="0" shapeId="0" xr:uid="{0A9F49B6-0B6A-4F94-B7DB-9792118282C8}">
      <text>
        <r>
          <rPr>
            <b/>
            <sz val="9"/>
            <color indexed="81"/>
            <rFont val="Segoe UI"/>
            <family val="2"/>
          </rPr>
          <t xml:space="preserve">CERAFILTEC Team:
</t>
        </r>
        <r>
          <rPr>
            <sz val="9"/>
            <color indexed="81"/>
            <rFont val="Arial"/>
            <family val="2"/>
          </rPr>
          <t>x for yes
keep empty if no</t>
        </r>
      </text>
    </comment>
    <comment ref="P41" authorId="0" shapeId="0" xr:uid="{5BE03EF6-E4E2-47EF-B881-CC1C384ED99D}">
      <text>
        <r>
          <rPr>
            <b/>
            <sz val="9"/>
            <color indexed="81"/>
            <rFont val="Segoe UI"/>
            <family val="2"/>
          </rPr>
          <t xml:space="preserve">CERAFILTEC Team:
</t>
        </r>
        <r>
          <rPr>
            <sz val="9"/>
            <color indexed="81"/>
            <rFont val="Arial"/>
            <family val="2"/>
          </rPr>
          <t>x for yes
keep empty if no</t>
        </r>
      </text>
    </comment>
    <comment ref="S41" authorId="0" shapeId="0" xr:uid="{37824C5D-D686-45A1-9ED8-428DA10277FF}">
      <text>
        <r>
          <rPr>
            <b/>
            <sz val="9"/>
            <color indexed="81"/>
            <rFont val="Segoe UI"/>
            <family val="2"/>
          </rPr>
          <t xml:space="preserve">CERAFILTEC Team:
</t>
        </r>
        <r>
          <rPr>
            <sz val="9"/>
            <color indexed="81"/>
            <rFont val="Arial"/>
            <family val="2"/>
          </rPr>
          <t>x for yes
keep empty if no</t>
        </r>
      </text>
    </comment>
    <comment ref="F54" authorId="0" shapeId="0" xr:uid="{3AA0BF83-60E3-4ABF-B957-2476C2340E84}">
      <text>
        <r>
          <rPr>
            <b/>
            <sz val="9"/>
            <color indexed="81"/>
            <rFont val="Segoe UI"/>
            <family val="2"/>
          </rPr>
          <t>CERAFILTEC Team:</t>
        </r>
        <r>
          <rPr>
            <sz val="9"/>
            <color indexed="81"/>
            <rFont val="Segoe UI"/>
            <family val="2"/>
          </rPr>
          <t xml:space="preserve">
If it is organic and inorganic background then set "x" to the bigger portion</t>
        </r>
      </text>
    </comment>
    <comment ref="N54" authorId="0" shapeId="0" xr:uid="{66B3F592-32C7-4E9E-9C86-911F6A402A6A}">
      <text>
        <r>
          <rPr>
            <b/>
            <sz val="9"/>
            <color indexed="81"/>
            <rFont val="Segoe UI"/>
            <family val="2"/>
          </rPr>
          <t xml:space="preserve">CERAFILTEC Team:
</t>
        </r>
        <r>
          <rPr>
            <sz val="9"/>
            <color indexed="81"/>
            <rFont val="Arial"/>
            <family val="2"/>
          </rPr>
          <t>Algae, bacteria, MLSS, oil</t>
        </r>
      </text>
    </comment>
    <comment ref="O54" authorId="0" shapeId="0" xr:uid="{860539AA-0845-4775-9D78-57861E46AF19}">
      <text>
        <r>
          <rPr>
            <b/>
            <sz val="9"/>
            <color indexed="81"/>
            <rFont val="Segoe UI"/>
            <family val="2"/>
          </rPr>
          <t xml:space="preserve">CERAFILTEC Team:
</t>
        </r>
        <r>
          <rPr>
            <sz val="9"/>
            <color indexed="81"/>
            <rFont val="Arial"/>
            <family val="2"/>
          </rPr>
          <t>x for yes
keep empty if no</t>
        </r>
      </text>
    </comment>
    <comment ref="P54" authorId="0" shapeId="0" xr:uid="{C699D91E-0CF2-4BB8-BD46-3304DFA59D55}">
      <text>
        <r>
          <rPr>
            <b/>
            <sz val="9"/>
            <color indexed="81"/>
            <rFont val="Arial"/>
            <family val="2"/>
          </rPr>
          <t xml:space="preserve">CERAFILTEC Team:
</t>
        </r>
        <r>
          <rPr>
            <sz val="9"/>
            <color indexed="81"/>
            <rFont val="Arial"/>
            <family val="2"/>
          </rPr>
          <t>Sand, silt, clay, oxidized Fe &amp; Mn, other precipitated inorganic contents</t>
        </r>
      </text>
    </comment>
    <comment ref="Q54" authorId="0" shapeId="0" xr:uid="{5ABA2CE6-E5E0-40E4-BF5F-5D86B5C226A6}">
      <text>
        <r>
          <rPr>
            <b/>
            <sz val="9"/>
            <color indexed="81"/>
            <rFont val="Segoe UI"/>
            <family val="2"/>
          </rPr>
          <t xml:space="preserve">CERAFILTEC Team:
</t>
        </r>
        <r>
          <rPr>
            <sz val="9"/>
            <color indexed="81"/>
            <rFont val="Arial"/>
            <family val="2"/>
          </rPr>
          <t>x for yes
keep empty if no</t>
        </r>
      </text>
    </comment>
    <comment ref="T54" authorId="0" shapeId="0" xr:uid="{AC413D32-9DFC-4402-8B1D-AC312B85C750}">
      <text>
        <r>
          <rPr>
            <b/>
            <sz val="9"/>
            <color indexed="81"/>
            <rFont val="Segoe UI"/>
            <family val="2"/>
          </rPr>
          <t xml:space="preserve">CERAFILTEC Team:
</t>
        </r>
        <r>
          <rPr>
            <sz val="9"/>
            <color indexed="81"/>
            <rFont val="Arial"/>
            <family val="2"/>
          </rPr>
          <t>x for yes
keep empty if no</t>
        </r>
      </text>
    </comment>
    <comment ref="O55" authorId="0" shapeId="0" xr:uid="{E24F655D-FA97-40D9-87A0-F6701E4AA474}">
      <text>
        <r>
          <rPr>
            <b/>
            <sz val="9"/>
            <color indexed="81"/>
            <rFont val="Segoe UI"/>
            <family val="2"/>
          </rPr>
          <t xml:space="preserve">CERAFILTEC Team:
</t>
        </r>
        <r>
          <rPr>
            <sz val="9"/>
            <color indexed="81"/>
            <rFont val="Arial"/>
            <family val="2"/>
          </rPr>
          <t>x for yes
keep empty if no</t>
        </r>
      </text>
    </comment>
    <comment ref="T55" authorId="0" shapeId="0" xr:uid="{F6DF89ED-8420-41EB-8B75-09B64D4D50F1}">
      <text>
        <r>
          <rPr>
            <b/>
            <sz val="9"/>
            <color indexed="81"/>
            <rFont val="Segoe UI"/>
            <family val="2"/>
          </rPr>
          <t xml:space="preserve">CERAFILTEC Team:
</t>
        </r>
        <r>
          <rPr>
            <sz val="9"/>
            <color indexed="81"/>
            <rFont val="Arial"/>
            <family val="2"/>
          </rPr>
          <t>x for yes
keep empty if no</t>
        </r>
      </text>
    </comment>
    <comment ref="N81" authorId="0" shapeId="0" xr:uid="{7C1A8E67-8D66-43D5-8737-C7F301153FEC}">
      <text>
        <r>
          <rPr>
            <b/>
            <sz val="9"/>
            <color indexed="81"/>
            <rFont val="Segoe UI"/>
            <family val="2"/>
          </rPr>
          <t xml:space="preserve">CERAFILTEC Team:
</t>
        </r>
        <r>
          <rPr>
            <sz val="9"/>
            <color indexed="81"/>
            <rFont val="Arial"/>
            <family val="2"/>
          </rPr>
          <t>Algae, bacteria, MLSS, oil</t>
        </r>
      </text>
    </comment>
    <comment ref="O81" authorId="0" shapeId="0" xr:uid="{90A7B282-36A8-475F-A6BA-0A924BD83C1D}">
      <text>
        <r>
          <rPr>
            <b/>
            <sz val="9"/>
            <color indexed="81"/>
            <rFont val="Segoe UI"/>
            <family val="2"/>
          </rPr>
          <t xml:space="preserve">CERAFILTEC Team:
</t>
        </r>
        <r>
          <rPr>
            <sz val="9"/>
            <color indexed="81"/>
            <rFont val="Arial"/>
            <family val="2"/>
          </rPr>
          <t>x for yes
keep empty if no</t>
        </r>
      </text>
    </comment>
    <comment ref="P81" authorId="0" shapeId="0" xr:uid="{5BA9599C-291D-41D6-9292-D5107AF64AF4}">
      <text>
        <r>
          <rPr>
            <b/>
            <sz val="9"/>
            <color indexed="81"/>
            <rFont val="Arial"/>
            <family val="2"/>
          </rPr>
          <t xml:space="preserve">CERAFILTEC Team:
</t>
        </r>
        <r>
          <rPr>
            <sz val="9"/>
            <color indexed="81"/>
            <rFont val="Arial"/>
            <family val="2"/>
          </rPr>
          <t>Sand, silt, clay, oxidized Fe &amp; Mn, other precipitated inorganic contents</t>
        </r>
      </text>
    </comment>
    <comment ref="Q81" authorId="0" shapeId="0" xr:uid="{D83A5E23-3BE8-4F97-BC9D-8277A91AB40C}">
      <text>
        <r>
          <rPr>
            <b/>
            <sz val="9"/>
            <color indexed="81"/>
            <rFont val="Segoe UI"/>
            <family val="2"/>
          </rPr>
          <t xml:space="preserve">CERAFILTEC Team:
</t>
        </r>
        <r>
          <rPr>
            <sz val="9"/>
            <color indexed="81"/>
            <rFont val="Arial"/>
            <family val="2"/>
          </rPr>
          <t>x for yes
keep empty if no</t>
        </r>
      </text>
    </comment>
    <comment ref="T81" authorId="0" shapeId="0" xr:uid="{7D8D91F2-AA54-4F8E-84CD-6446AF100511}">
      <text>
        <r>
          <rPr>
            <b/>
            <sz val="9"/>
            <color indexed="81"/>
            <rFont val="Segoe UI"/>
            <family val="2"/>
          </rPr>
          <t xml:space="preserve">CERAFILTEC Team:
</t>
        </r>
        <r>
          <rPr>
            <sz val="9"/>
            <color indexed="81"/>
            <rFont val="Arial"/>
            <family val="2"/>
          </rPr>
          <t>x for yes
keep empty if no</t>
        </r>
      </text>
    </comment>
    <comment ref="O82" authorId="0" shapeId="0" xr:uid="{A2FE2DEC-4CFD-4912-B135-31DC61E56CC4}">
      <text>
        <r>
          <rPr>
            <b/>
            <sz val="9"/>
            <color indexed="81"/>
            <rFont val="Segoe UI"/>
            <family val="2"/>
          </rPr>
          <t xml:space="preserve">CERAFILTEC Team:
</t>
        </r>
        <r>
          <rPr>
            <sz val="9"/>
            <color indexed="81"/>
            <rFont val="Arial"/>
            <family val="2"/>
          </rPr>
          <t>x for yes
keep empty if no</t>
        </r>
      </text>
    </comment>
    <comment ref="T82" authorId="0" shapeId="0" xr:uid="{DB622DC9-F199-4DC7-9709-1A8FAFC1A172}">
      <text>
        <r>
          <rPr>
            <b/>
            <sz val="9"/>
            <color indexed="81"/>
            <rFont val="Segoe UI"/>
            <family val="2"/>
          </rPr>
          <t xml:space="preserve">CERAFILTEC Team:
</t>
        </r>
        <r>
          <rPr>
            <sz val="9"/>
            <color indexed="81"/>
            <rFont val="Arial"/>
            <family val="2"/>
          </rPr>
          <t>x for yes
keep empty if no</t>
        </r>
      </text>
    </comment>
    <comment ref="F90" authorId="0" shapeId="0" xr:uid="{0B80562E-7920-4271-9610-909758218B85}">
      <text>
        <r>
          <rPr>
            <b/>
            <sz val="9"/>
            <color indexed="81"/>
            <rFont val="Segoe UI"/>
            <family val="2"/>
          </rPr>
          <t>CERAFILTEC Team:
Total Dissolved Solids</t>
        </r>
        <r>
          <rPr>
            <sz val="9"/>
            <color indexed="81"/>
            <rFont val="Segoe UI"/>
            <family val="2"/>
          </rPr>
          <t xml:space="preserve">
</t>
        </r>
      </text>
    </comment>
    <comment ref="F91" authorId="0" shapeId="0" xr:uid="{61116FD5-4D11-4EED-B0D0-88646C9B97D5}">
      <text>
        <r>
          <rPr>
            <b/>
            <sz val="9"/>
            <color indexed="81"/>
            <rFont val="Segoe UI"/>
            <family val="2"/>
          </rPr>
          <t xml:space="preserve">CERAFILTEC Team:
</t>
        </r>
        <r>
          <rPr>
            <sz val="9"/>
            <color indexed="81"/>
            <rFont val="Segoe UI"/>
            <family val="2"/>
          </rPr>
          <t xml:space="preserve">Total Hardness
</t>
        </r>
      </text>
    </comment>
    <comment ref="C98" authorId="0" shapeId="0" xr:uid="{FB6F09EB-61ED-452A-A114-BBDAA9B938B1}">
      <text>
        <r>
          <rPr>
            <b/>
            <sz val="9"/>
            <color indexed="81"/>
            <rFont val="Segoe UI"/>
            <family val="2"/>
          </rPr>
          <t>CERAFILTEC Team:</t>
        </r>
        <r>
          <rPr>
            <sz val="9"/>
            <color indexed="81"/>
            <rFont val="Segoe UI"/>
            <family val="2"/>
          </rPr>
          <t xml:space="preserve">
Arsenic
Radium
PCB
H</t>
        </r>
        <r>
          <rPr>
            <vertAlign val="subscript"/>
            <sz val="9"/>
            <color indexed="81"/>
            <rFont val="Segoe UI"/>
            <family val="2"/>
          </rPr>
          <t>2</t>
        </r>
        <r>
          <rPr>
            <sz val="9"/>
            <color indexed="81"/>
            <rFont val="Segoe UI"/>
            <family val="2"/>
          </rPr>
          <t xml:space="preserve">S
Aluminium
Cyanide
Other </t>
        </r>
      </text>
    </comment>
    <comment ref="C114" authorId="0" shapeId="0" xr:uid="{5422DDB0-6DDB-4DC5-95F7-E6F86FD48952}">
      <text>
        <r>
          <rPr>
            <b/>
            <sz val="9"/>
            <color indexed="81"/>
            <rFont val="Segoe UI"/>
            <family val="2"/>
          </rPr>
          <t>CEAFILTEC Team:</t>
        </r>
        <r>
          <rPr>
            <sz val="9"/>
            <color indexed="81"/>
            <rFont val="Segoe UI"/>
            <family val="2"/>
          </rPr>
          <t xml:space="preserve">
Are there limitations in space, e.g. avaialble footprint or building height?
In case of exiting plant, which equipment (tanks, pumps ect) can/should be used?
Any limitation for chemical use, e.g. no use of chlorine in pre-treatment?
Any other important information you want to be considered....</t>
        </r>
      </text>
    </comment>
  </commentList>
</comments>
</file>

<file path=xl/sharedStrings.xml><?xml version="1.0" encoding="utf-8"?>
<sst xmlns="http://schemas.openxmlformats.org/spreadsheetml/2006/main" count="179" uniqueCount="118">
  <si>
    <t>ppm</t>
  </si>
  <si>
    <t>Total Suspended Solids (TSS)</t>
  </si>
  <si>
    <t>Oil &amp; Grease (O&amp;G)</t>
  </si>
  <si>
    <t>m³/d</t>
  </si>
  <si>
    <t>m³/hr</t>
  </si>
  <si>
    <t>%</t>
  </si>
  <si>
    <t>Location</t>
  </si>
  <si>
    <t>Type of Project</t>
  </si>
  <si>
    <t>Application 
&amp; Source</t>
  </si>
  <si>
    <t>Request for Quotation (RFQ)</t>
  </si>
  <si>
    <t>Your CERAFILTEC Contact</t>
  </si>
  <si>
    <t>please send existing design if available</t>
  </si>
  <si>
    <t>For other applications or sources (e.g. sewage water, MBR, produced water, industrial) please send us an e-mail</t>
  </si>
  <si>
    <t>Hydraulic Information</t>
  </si>
  <si>
    <t>as feed water</t>
  </si>
  <si>
    <t>as filtered water</t>
  </si>
  <si>
    <t>Capacity,daily</t>
  </si>
  <si>
    <t>Capacity,hrs max</t>
  </si>
  <si>
    <t>No. of duty trains</t>
  </si>
  <si>
    <t>No. of stand-by trains</t>
  </si>
  <si>
    <t>Note</t>
  </si>
  <si>
    <t>Organic Parameters</t>
  </si>
  <si>
    <t>BOD,in</t>
  </si>
  <si>
    <t>COD,in</t>
  </si>
  <si>
    <t>TOC,in</t>
  </si>
  <si>
    <t>Inlet Value</t>
  </si>
  <si>
    <t>Filtered Water Target*</t>
  </si>
  <si>
    <t>* Keep empty, if filtered water targets are not available or not definable - CERAFILTEC will design most achievable results</t>
  </si>
  <si>
    <t>Fe,in</t>
  </si>
  <si>
    <t>Mn,in</t>
  </si>
  <si>
    <t>Yes</t>
  </si>
  <si>
    <t>No</t>
  </si>
  <si>
    <t>Unknown</t>
  </si>
  <si>
    <t>Iron and Manganese</t>
  </si>
  <si>
    <t>Are Fe &amp; Mn particular (oxidized) at the inlet?</t>
  </si>
  <si>
    <t>Drinking water</t>
  </si>
  <si>
    <t>RO/NF feed</t>
  </si>
  <si>
    <t>Irrigation, agriculture, landscaping</t>
  </si>
  <si>
    <t>Cooling system</t>
  </si>
  <si>
    <t>Other</t>
  </si>
  <si>
    <t>If other, please describe here</t>
  </si>
  <si>
    <t>TSS from organic (Org) or inorganic (In) background?</t>
  </si>
  <si>
    <t>Org</t>
  </si>
  <si>
    <t>In</t>
  </si>
  <si>
    <t xml:space="preserve">Can you estimate the portion of organic background? </t>
  </si>
  <si>
    <t>ca.</t>
  </si>
  <si>
    <t>O&amp;G,in</t>
  </si>
  <si>
    <t>O&amp;G from organic (Org) or inorganic (In) background?</t>
  </si>
  <si>
    <t>Can you estimate the emulsive portion?</t>
  </si>
  <si>
    <t>Turbidity,in</t>
  </si>
  <si>
    <t>NTU</t>
  </si>
  <si>
    <t>pH,in</t>
  </si>
  <si>
    <t>Free Chlorine,in</t>
  </si>
  <si>
    <t>BOD,out</t>
  </si>
  <si>
    <t>COD,out</t>
  </si>
  <si>
    <t>TOC,out</t>
  </si>
  <si>
    <t>TSS,out</t>
  </si>
  <si>
    <t>O&amp;G,out</t>
  </si>
  <si>
    <t>Mn,out</t>
  </si>
  <si>
    <t>Fe,out</t>
  </si>
  <si>
    <t>Turbidity,out</t>
  </si>
  <si>
    <t>pH,out</t>
  </si>
  <si>
    <t>Free Chlorine,out</t>
  </si>
  <si>
    <t>---</t>
  </si>
  <si>
    <t>TDS,in</t>
  </si>
  <si>
    <t>TDS,out</t>
  </si>
  <si>
    <r>
      <t>T.H. as CaCO</t>
    </r>
    <r>
      <rPr>
        <vertAlign val="subscript"/>
        <sz val="10"/>
        <color theme="1" tint="0.249977111117893"/>
        <rFont val="Arial"/>
        <family val="2"/>
      </rPr>
      <t>3</t>
    </r>
    <r>
      <rPr>
        <sz val="10"/>
        <color theme="1" tint="0.249977111117893"/>
        <rFont val="Arial"/>
        <family val="2"/>
      </rPr>
      <t>,in</t>
    </r>
  </si>
  <si>
    <r>
      <t>T.H. as CaCO</t>
    </r>
    <r>
      <rPr>
        <vertAlign val="subscript"/>
        <sz val="10"/>
        <color theme="1" tint="0.249977111117893"/>
        <rFont val="Arial"/>
        <family val="2"/>
      </rPr>
      <t>3</t>
    </r>
    <r>
      <rPr>
        <sz val="10"/>
        <color theme="1" tint="0.249977111117893"/>
        <rFont val="Arial"/>
        <family val="2"/>
      </rPr>
      <t>,out</t>
    </r>
  </si>
  <si>
    <t>Other Parameters</t>
  </si>
  <si>
    <t>Water Temp,min in</t>
  </si>
  <si>
    <t>Water Temp,max in</t>
  </si>
  <si>
    <t>Water Temp,min out</t>
  </si>
  <si>
    <t>Water Temp,max out</t>
  </si>
  <si>
    <r>
      <t>SDI</t>
    </r>
    <r>
      <rPr>
        <vertAlign val="subscript"/>
        <sz val="10"/>
        <color theme="1" tint="0.249977111117893"/>
        <rFont val="Arial"/>
        <family val="2"/>
      </rPr>
      <t>15</t>
    </r>
    <r>
      <rPr>
        <sz val="10"/>
        <color theme="1" tint="0.249977111117893"/>
        <rFont val="Arial"/>
        <family val="2"/>
      </rPr>
      <t>,in</t>
    </r>
  </si>
  <si>
    <r>
      <t>SDI</t>
    </r>
    <r>
      <rPr>
        <vertAlign val="subscript"/>
        <sz val="10"/>
        <color theme="1" tint="0.249977111117893"/>
        <rFont val="Arial"/>
        <family val="2"/>
      </rPr>
      <t>15</t>
    </r>
    <r>
      <rPr>
        <sz val="10"/>
        <color theme="1" tint="0.249977111117893"/>
        <rFont val="Arial"/>
        <family val="2"/>
      </rPr>
      <t>,out</t>
    </r>
  </si>
  <si>
    <t>Additional Parameters Important 
for YOU</t>
  </si>
  <si>
    <t>Parameter,in</t>
  </si>
  <si>
    <t>Inlet</t>
  </si>
  <si>
    <t>Value</t>
  </si>
  <si>
    <t>Unit</t>
  </si>
  <si>
    <t>°C</t>
  </si>
  <si>
    <t>Filtered Water to be used for</t>
  </si>
  <si>
    <t>Other Project Specifics</t>
  </si>
  <si>
    <t>For fast reply please send the filled form to your CERAFILTEC contact person and to</t>
  </si>
  <si>
    <t>engineering@cerafiltec.com</t>
  </si>
  <si>
    <t>Sorry, this is not a printable version</t>
  </si>
  <si>
    <t>Page 2/2</t>
  </si>
  <si>
    <t>Page 1/2</t>
  </si>
  <si>
    <t>lk</t>
  </si>
  <si>
    <t xml:space="preserve">The below questionnaire is mandatory for a suitable project evaluation and design calculation. The more data you can provide the more detailed, faster and reliable will be our technical design and reply. If you feel not confident in data entry keep the cell empty and we will estimate the design based on our expertise. But a minimum of data are needed for any design estimations.     </t>
  </si>
  <si>
    <t>Reply required until</t>
  </si>
  <si>
    <t>Date of RFQ*</t>
  </si>
  <si>
    <t>Project Name*</t>
  </si>
  <si>
    <t>Company*</t>
  </si>
  <si>
    <t>Contact Person*</t>
  </si>
  <si>
    <t>E-Mail Address*</t>
  </si>
  <si>
    <t>Technical Design*</t>
  </si>
  <si>
    <t>Commercial Offer*</t>
  </si>
  <si>
    <t>New build design*</t>
  </si>
  <si>
    <t>Rehabilitation of existing plant*</t>
  </si>
  <si>
    <t>TSS,in*</t>
  </si>
  <si>
    <t>* mandatory fields</t>
  </si>
  <si>
    <t>* mandatory fields - either or to be selected</t>
  </si>
  <si>
    <t>* mandatory fields - at least one to be selected</t>
  </si>
  <si>
    <t>Seawater RO pre-treatment*</t>
  </si>
  <si>
    <t>Brackish water*</t>
  </si>
  <si>
    <t>Fresh water*</t>
  </si>
  <si>
    <t>River water*</t>
  </si>
  <si>
    <t>Dam water*</t>
  </si>
  <si>
    <t>Pond water*</t>
  </si>
  <si>
    <t>TSE water*</t>
  </si>
  <si>
    <t>Groundwater*</t>
  </si>
  <si>
    <t>Well water*</t>
  </si>
  <si>
    <t>Other*</t>
  </si>
  <si>
    <t>Parameter,out</t>
  </si>
  <si>
    <t>%/min</t>
  </si>
  <si>
    <t>Tap water*</t>
  </si>
  <si>
    <t>RFQ Version 2020-05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</si>
</sst>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8"/>
      <color rgb="FF49C0EF"/>
      <name val="Gotham Bold"/>
    </font>
    <font>
      <sz val="11"/>
      <color rgb="FFFF0000"/>
      <name val="Calibri"/>
      <family val="2"/>
      <scheme val="minor"/>
    </font>
    <font>
      <b/>
      <sz val="10"/>
      <color theme="1" tint="0.249977111117893"/>
      <name val="Arial"/>
      <family val="2"/>
    </font>
    <font>
      <sz val="11"/>
      <color theme="1"/>
      <name val="Arial"/>
      <family val="2"/>
    </font>
    <font>
      <sz val="10"/>
      <color theme="1" tint="0.249977111117893"/>
      <name val="Arial"/>
      <family val="2"/>
    </font>
    <font>
      <sz val="18"/>
      <color rgb="FF49C0EF"/>
      <name val="Arial Black"/>
      <family val="2"/>
    </font>
    <font>
      <i/>
      <sz val="10"/>
      <color theme="1" tint="0.249977111117893"/>
      <name val="Arial"/>
      <family val="2"/>
    </font>
    <font>
      <sz val="9"/>
      <color indexed="81"/>
      <name val="Segoe UI"/>
      <family val="2"/>
    </font>
    <font>
      <b/>
      <sz val="9"/>
      <color indexed="81"/>
      <name val="Segoe UI"/>
      <family val="2"/>
    </font>
    <font>
      <b/>
      <sz val="9"/>
      <color indexed="81"/>
      <name val="Arial"/>
      <family val="2"/>
    </font>
    <font>
      <sz val="9"/>
      <color indexed="81"/>
      <name val="Arial"/>
      <family val="2"/>
    </font>
    <font>
      <sz val="9.6"/>
      <color theme="1" tint="0.249977111117893"/>
      <name val="Arial"/>
      <family val="2"/>
    </font>
    <font>
      <sz val="9.6"/>
      <color rgb="FF49C0EF"/>
      <name val="Arial"/>
      <family val="2"/>
    </font>
    <font>
      <sz val="8"/>
      <color theme="1" tint="0.249977111117893"/>
      <name val="Arial"/>
      <family val="2"/>
    </font>
    <font>
      <sz val="10"/>
      <color theme="4" tint="-0.499984740745262"/>
      <name val="Arial"/>
      <family val="2"/>
    </font>
    <font>
      <b/>
      <sz val="10"/>
      <color theme="4" tint="-0.499984740745262"/>
      <name val="Arial"/>
      <family val="2"/>
    </font>
    <font>
      <b/>
      <sz val="11"/>
      <color theme="4" tint="-0.499984740745262"/>
      <name val="Arial"/>
      <family val="2"/>
    </font>
    <font>
      <i/>
      <sz val="8"/>
      <color theme="1" tint="0.249977111117893"/>
      <name val="Arial"/>
      <family val="2"/>
    </font>
    <font>
      <i/>
      <sz val="9"/>
      <color theme="1" tint="0.249977111117893"/>
      <name val="Arial"/>
      <family val="2"/>
    </font>
    <font>
      <b/>
      <i/>
      <sz val="10"/>
      <color theme="1" tint="0.249977111117893"/>
      <name val="Wingdings"/>
      <charset val="2"/>
    </font>
    <font>
      <i/>
      <sz val="9"/>
      <color theme="1" tint="0.249977111117893"/>
      <name val="Calibri"/>
      <family val="2"/>
      <scheme val="minor"/>
    </font>
    <font>
      <vertAlign val="subscript"/>
      <sz val="10"/>
      <color theme="1" tint="0.249977111117893"/>
      <name val="Arial"/>
      <family val="2"/>
    </font>
    <font>
      <vertAlign val="subscript"/>
      <sz val="9"/>
      <color indexed="81"/>
      <name val="Segoe UI"/>
      <family val="2"/>
    </font>
    <font>
      <sz val="9"/>
      <color rgb="FF49C0EF"/>
      <name val="Arial Black"/>
      <family val="2"/>
    </font>
    <font>
      <sz val="11"/>
      <color rgb="FFFFC000"/>
      <name val="Calibri"/>
      <family val="2"/>
      <scheme val="minor"/>
    </font>
    <font>
      <sz val="11"/>
      <color rgb="FF0070C0"/>
      <name val="Calibri"/>
      <family val="2"/>
      <scheme val="minor"/>
    </font>
    <font>
      <sz val="9.6"/>
      <color theme="1" tint="0.24994659260841701"/>
      <name val="Arial"/>
      <family val="2"/>
    </font>
    <font>
      <b/>
      <sz val="18"/>
      <color rgb="FF49C0EF"/>
      <name val="Arial"/>
      <family val="2"/>
    </font>
    <font>
      <b/>
      <sz val="18"/>
      <color theme="1"/>
      <name val="Arial"/>
      <family val="2"/>
    </font>
    <font>
      <sz val="11"/>
      <color theme="4" tint="-0.499984740745262"/>
      <name val="Arial"/>
      <family val="2"/>
    </font>
    <font>
      <sz val="18"/>
      <color rgb="FFFF0000"/>
      <name val="Arial Black"/>
      <family val="2"/>
    </font>
    <font>
      <sz val="18"/>
      <color rgb="FFFF0000"/>
      <name val="Gotham Bold"/>
    </font>
    <font>
      <sz val="8"/>
      <color rgb="FFFF0000"/>
      <name val="Arial"/>
      <family val="2"/>
    </font>
    <font>
      <sz val="9.5"/>
      <color theme="1" tint="0.249977111117893"/>
      <name val="Arial"/>
      <family val="2"/>
    </font>
    <font>
      <i/>
      <sz val="6"/>
      <color theme="1" tint="0.249977111117893"/>
      <name val="Arial"/>
      <family val="2"/>
    </font>
    <font>
      <sz val="9"/>
      <color theme="1" tint="0.249977111117893"/>
      <name val="Arial"/>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5">
    <border>
      <left/>
      <right/>
      <top/>
      <bottom/>
      <diagonal/>
    </border>
    <border>
      <left style="hair">
        <color theme="1" tint="0.249977111117893"/>
      </left>
      <right style="hair">
        <color theme="1" tint="0.249977111117893"/>
      </right>
      <top style="hair">
        <color theme="1" tint="0.249977111117893"/>
      </top>
      <bottom style="hair">
        <color theme="1" tint="0.249977111117893"/>
      </bottom>
      <diagonal/>
    </border>
    <border>
      <left/>
      <right/>
      <top/>
      <bottom style="medium">
        <color rgb="FF49C0EF"/>
      </bottom>
      <diagonal/>
    </border>
    <border>
      <left style="hair">
        <color theme="1" tint="0.249977111117893"/>
      </left>
      <right/>
      <top/>
      <bottom/>
      <diagonal/>
    </border>
    <border>
      <left style="hair">
        <color theme="1" tint="0.249977111117893"/>
      </left>
      <right/>
      <top style="hair">
        <color theme="1" tint="0.249977111117893"/>
      </top>
      <bottom style="hair">
        <color theme="1" tint="0.249977111117893"/>
      </bottom>
      <diagonal/>
    </border>
    <border>
      <left/>
      <right/>
      <top style="hair">
        <color theme="1" tint="0.249977111117893"/>
      </top>
      <bottom style="hair">
        <color theme="1" tint="0.249977111117893"/>
      </bottom>
      <diagonal/>
    </border>
    <border>
      <left/>
      <right style="hair">
        <color theme="1" tint="0.249977111117893"/>
      </right>
      <top style="hair">
        <color theme="1" tint="0.249977111117893"/>
      </top>
      <bottom style="hair">
        <color theme="1" tint="0.249977111117893"/>
      </bottom>
      <diagonal/>
    </border>
    <border>
      <left/>
      <right/>
      <top style="hair">
        <color theme="1" tint="0.249977111117893"/>
      </top>
      <bottom/>
      <diagonal/>
    </border>
    <border>
      <left/>
      <right style="hair">
        <color theme="1" tint="0.249977111117893"/>
      </right>
      <top style="hair">
        <color theme="1" tint="0.249977111117893"/>
      </top>
      <bottom/>
      <diagonal/>
    </border>
    <border>
      <left/>
      <right style="hair">
        <color theme="1" tint="0.249977111117893"/>
      </right>
      <top/>
      <bottom/>
      <diagonal/>
    </border>
    <border>
      <left style="hair">
        <color theme="1" tint="0.249977111117893"/>
      </left>
      <right/>
      <top style="hair">
        <color theme="1" tint="0.249977111117893"/>
      </top>
      <bottom/>
      <diagonal/>
    </border>
    <border>
      <left style="hair">
        <color theme="1" tint="0.249977111117893"/>
      </left>
      <right/>
      <top/>
      <bottom style="hair">
        <color theme="1" tint="0.249977111117893"/>
      </bottom>
      <diagonal/>
    </border>
    <border>
      <left/>
      <right/>
      <top/>
      <bottom style="hair">
        <color theme="1" tint="0.249977111117893"/>
      </bottom>
      <diagonal/>
    </border>
    <border>
      <left/>
      <right style="hair">
        <color theme="1" tint="0.249977111117893"/>
      </right>
      <top/>
      <bottom style="hair">
        <color theme="1" tint="0.249977111117893"/>
      </bottom>
      <diagonal/>
    </border>
    <border>
      <left style="hair">
        <color theme="1" tint="0.249977111117893"/>
      </left>
      <right style="hair">
        <color theme="1" tint="0.249977111117893"/>
      </right>
      <top style="hair">
        <color theme="1" tint="0.249977111117893"/>
      </top>
      <bottom/>
      <diagonal/>
    </border>
    <border>
      <left style="hair">
        <color theme="1" tint="0.24994659260841701"/>
      </left>
      <right/>
      <top style="hair">
        <color theme="1" tint="0.249977111117893"/>
      </top>
      <bottom style="hair">
        <color theme="1" tint="0.249977111117893"/>
      </bottom>
      <diagonal/>
    </border>
    <border>
      <left style="thin">
        <color theme="2" tint="-0.249977111117893"/>
      </left>
      <right/>
      <top style="thin">
        <color theme="2" tint="-0.249977111117893"/>
      </top>
      <bottom/>
      <diagonal/>
    </border>
    <border>
      <left/>
      <right/>
      <top style="thin">
        <color theme="2" tint="-0.249977111117893"/>
      </top>
      <bottom/>
      <diagonal/>
    </border>
    <border>
      <left/>
      <right style="thin">
        <color theme="2" tint="-0.249977111117893"/>
      </right>
      <top style="thin">
        <color theme="2" tint="-0.249977111117893"/>
      </top>
      <bottom/>
      <diagonal/>
    </border>
    <border>
      <left style="thin">
        <color theme="2" tint="-0.249977111117893"/>
      </left>
      <right/>
      <top/>
      <bottom/>
      <diagonal/>
    </border>
    <border>
      <left/>
      <right style="thin">
        <color theme="2" tint="-0.249977111117893"/>
      </right>
      <top/>
      <bottom/>
      <diagonal/>
    </border>
    <border>
      <left/>
      <right/>
      <top/>
      <bottom style="thin">
        <color theme="2" tint="-0.249977111117893"/>
      </bottom>
      <diagonal/>
    </border>
    <border>
      <left/>
      <right style="thin">
        <color theme="2" tint="-0.249977111117893"/>
      </right>
      <top/>
      <bottom style="thin">
        <color theme="2" tint="-0.249977111117893"/>
      </bottom>
      <diagonal/>
    </border>
    <border>
      <left style="hair">
        <color theme="1" tint="0.249977111117893"/>
      </left>
      <right style="hair">
        <color theme="1" tint="0.249977111117893"/>
      </right>
      <top/>
      <bottom/>
      <diagonal/>
    </border>
    <border>
      <left style="hair">
        <color theme="1" tint="0.249977111117893"/>
      </left>
      <right style="hair">
        <color theme="1" tint="0.249977111117893"/>
      </right>
      <top/>
      <bottom style="hair">
        <color theme="1" tint="0.249977111117893"/>
      </bottom>
      <diagonal/>
    </border>
  </borders>
  <cellStyleXfs count="1">
    <xf numFmtId="0" fontId="0" fillId="0" borderId="0"/>
  </cellStyleXfs>
  <cellXfs count="143">
    <xf numFmtId="0" fontId="0" fillId="0" borderId="0" xfId="0"/>
    <xf numFmtId="0" fontId="0" fillId="2" borderId="0" xfId="0" applyFill="1"/>
    <xf numFmtId="0" fontId="0" fillId="2" borderId="2" xfId="0" applyFill="1" applyBorder="1"/>
    <xf numFmtId="0" fontId="3" fillId="2" borderId="0" xfId="0" applyFont="1" applyFill="1" applyBorder="1" applyAlignment="1">
      <alignment vertical="center"/>
    </xf>
    <xf numFmtId="0" fontId="5" fillId="2" borderId="4" xfId="0" applyFont="1" applyFill="1" applyBorder="1" applyAlignment="1">
      <alignment vertical="center"/>
    </xf>
    <xf numFmtId="0" fontId="5" fillId="2" borderId="6" xfId="0" applyFont="1" applyFill="1" applyBorder="1" applyAlignment="1">
      <alignment vertical="center"/>
    </xf>
    <xf numFmtId="0" fontId="3" fillId="2" borderId="0" xfId="0" applyFont="1" applyFill="1" applyBorder="1" applyAlignment="1" applyProtection="1">
      <alignment vertical="center"/>
      <protection locked="0"/>
    </xf>
    <xf numFmtId="0" fontId="16" fillId="3"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4" fillId="2" borderId="0" xfId="0" applyFont="1" applyFill="1" applyBorder="1"/>
    <xf numFmtId="0" fontId="0" fillId="2" borderId="7" xfId="0" applyFill="1" applyBorder="1"/>
    <xf numFmtId="0" fontId="4" fillId="2" borderId="8" xfId="0" applyFont="1" applyFill="1" applyBorder="1"/>
    <xf numFmtId="0" fontId="0" fillId="2" borderId="0" xfId="0" applyFill="1" applyBorder="1"/>
    <xf numFmtId="0" fontId="4" fillId="2" borderId="9" xfId="0" applyFont="1" applyFill="1" applyBorder="1"/>
    <xf numFmtId="0" fontId="0" fillId="2" borderId="9" xfId="0" applyFill="1" applyBorder="1"/>
    <xf numFmtId="0" fontId="0" fillId="2" borderId="12" xfId="0" applyFill="1" applyBorder="1"/>
    <xf numFmtId="0" fontId="0" fillId="2" borderId="13" xfId="0" applyFill="1" applyBorder="1"/>
    <xf numFmtId="1" fontId="15" fillId="3" borderId="1" xfId="0" applyNumberFormat="1" applyFont="1" applyFill="1" applyBorder="1" applyAlignment="1" applyProtection="1">
      <alignment horizontal="center" vertical="center"/>
      <protection locked="0"/>
    </xf>
    <xf numFmtId="0" fontId="2" fillId="2" borderId="0" xfId="0" applyFont="1" applyFill="1"/>
    <xf numFmtId="0" fontId="7" fillId="2" borderId="4" xfId="0" applyFont="1" applyFill="1" applyBorder="1" applyAlignment="1">
      <alignment vertical="center"/>
    </xf>
    <xf numFmtId="0" fontId="20" fillId="2" borderId="1" xfId="0" applyFont="1" applyFill="1" applyBorder="1" applyAlignment="1">
      <alignment horizontal="center" vertical="center"/>
    </xf>
    <xf numFmtId="0" fontId="5" fillId="2" borderId="14" xfId="0" applyFont="1" applyFill="1" applyBorder="1" applyAlignment="1">
      <alignment horizontal="left" vertical="center"/>
    </xf>
    <xf numFmtId="0" fontId="0" fillId="2" borderId="8" xfId="0" applyFill="1" applyBorder="1" applyAlignment="1">
      <alignment vertical="center"/>
    </xf>
    <xf numFmtId="0" fontId="0" fillId="2" borderId="9" xfId="0" applyFill="1" applyBorder="1" applyAlignment="1">
      <alignment vertical="center"/>
    </xf>
    <xf numFmtId="0" fontId="7" fillId="2" borderId="0" xfId="0" applyFont="1" applyFill="1" applyBorder="1" applyAlignment="1">
      <alignment vertical="center"/>
    </xf>
    <xf numFmtId="0" fontId="20" fillId="2" borderId="0" xfId="0" applyFont="1" applyFill="1" applyBorder="1" applyAlignment="1">
      <alignment horizontal="center" vertical="center"/>
    </xf>
    <xf numFmtId="0" fontId="7" fillId="2" borderId="0" xfId="0" applyFont="1" applyFill="1" applyBorder="1" applyAlignment="1">
      <alignment horizontal="left" vertical="center"/>
    </xf>
    <xf numFmtId="0" fontId="0" fillId="2" borderId="6" xfId="0" applyFill="1" applyBorder="1" applyAlignment="1"/>
    <xf numFmtId="0" fontId="0" fillId="2" borderId="0" xfId="0" applyFill="1" applyBorder="1" applyAlignment="1">
      <alignment vertical="center"/>
    </xf>
    <xf numFmtId="0" fontId="3" fillId="2" borderId="0" xfId="0" applyFont="1" applyFill="1" applyBorder="1" applyAlignment="1">
      <alignment horizontal="left" vertical="center" wrapText="1"/>
    </xf>
    <xf numFmtId="0" fontId="5" fillId="2" borderId="1" xfId="0" applyFont="1" applyFill="1" applyBorder="1" applyAlignment="1">
      <alignment horizontal="left" vertical="center"/>
    </xf>
    <xf numFmtId="0" fontId="15" fillId="3" borderId="1" xfId="0" applyFont="1" applyFill="1" applyBorder="1" applyAlignment="1" applyProtection="1">
      <alignment horizontal="left" vertical="center"/>
      <protection locked="0"/>
    </xf>
    <xf numFmtId="0" fontId="3" fillId="2" borderId="1" xfId="0" applyFont="1" applyFill="1" applyBorder="1" applyAlignment="1">
      <alignment horizontal="left" vertical="center"/>
    </xf>
    <xf numFmtId="0" fontId="5" fillId="2" borderId="1" xfId="0" quotePrefix="1" applyFont="1" applyFill="1" applyBorder="1" applyAlignment="1">
      <alignment horizontal="left" vertical="center"/>
    </xf>
    <xf numFmtId="0" fontId="0" fillId="2" borderId="16" xfId="0" applyFill="1" applyBorder="1"/>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6" fillId="2" borderId="19"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0" xfId="0" applyFont="1" applyFill="1" applyBorder="1" applyAlignment="1">
      <alignment horizontal="center" vertical="center"/>
    </xf>
    <xf numFmtId="0" fontId="14" fillId="2" borderId="0" xfId="0" applyFont="1" applyFill="1" applyAlignment="1">
      <alignment vertical="top"/>
    </xf>
    <xf numFmtId="0" fontId="25" fillId="2" borderId="0" xfId="0" applyFont="1" applyFill="1" applyAlignment="1">
      <alignment horizontal="right"/>
    </xf>
    <xf numFmtId="0" fontId="25" fillId="2" borderId="0" xfId="0" applyFont="1" applyFill="1"/>
    <xf numFmtId="0" fontId="12" fillId="2" borderId="0" xfId="0" applyFont="1" applyFill="1" applyBorder="1" applyAlignment="1">
      <alignment vertical="center"/>
    </xf>
    <xf numFmtId="0" fontId="26" fillId="2" borderId="0" xfId="0" applyFont="1" applyFill="1"/>
    <xf numFmtId="0" fontId="27" fillId="2" borderId="0" xfId="0" applyFont="1" applyFill="1" applyBorder="1" applyAlignment="1">
      <alignment vertical="center"/>
    </xf>
    <xf numFmtId="0" fontId="14" fillId="2" borderId="20" xfId="0" applyFont="1" applyFill="1" applyBorder="1" applyAlignment="1">
      <alignment vertical="top"/>
    </xf>
    <xf numFmtId="4" fontId="15" fillId="3" borderId="4" xfId="0" applyNumberFormat="1" applyFont="1" applyFill="1" applyBorder="1" applyAlignment="1" applyProtection="1">
      <alignment horizontal="left" vertical="center"/>
      <protection locked="0"/>
    </xf>
    <xf numFmtId="4" fontId="15" fillId="3" borderId="5" xfId="0" applyNumberFormat="1" applyFont="1" applyFill="1" applyBorder="1" applyAlignment="1" applyProtection="1">
      <alignment horizontal="left" vertical="center"/>
      <protection locked="0"/>
    </xf>
    <xf numFmtId="4" fontId="15" fillId="3" borderId="6" xfId="0" applyNumberFormat="1" applyFont="1" applyFill="1" applyBorder="1" applyAlignment="1" applyProtection="1">
      <alignment horizontal="left" vertical="center"/>
      <protection locked="0"/>
    </xf>
    <xf numFmtId="0" fontId="15" fillId="3" borderId="1" xfId="0" quotePrefix="1" applyFont="1" applyFill="1" applyBorder="1" applyAlignment="1" applyProtection="1">
      <alignment horizontal="left" vertical="center"/>
      <protection locked="0"/>
    </xf>
    <xf numFmtId="0" fontId="30" fillId="3" borderId="1" xfId="0" applyFont="1" applyFill="1" applyBorder="1" applyAlignment="1" applyProtection="1">
      <alignment horizontal="center" vertical="center"/>
      <protection locked="0"/>
    </xf>
    <xf numFmtId="0" fontId="1"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14" fillId="2" borderId="0" xfId="0" applyFont="1" applyFill="1" applyBorder="1" applyAlignment="1">
      <alignment vertical="top"/>
    </xf>
    <xf numFmtId="0" fontId="2" fillId="2" borderId="0" xfId="0" applyFont="1" applyFill="1" applyBorder="1"/>
    <xf numFmtId="0" fontId="31" fillId="2" borderId="0" xfId="0" applyFont="1" applyFill="1" applyBorder="1" applyAlignment="1">
      <alignment horizontal="center" vertical="center"/>
    </xf>
    <xf numFmtId="0" fontId="32" fillId="2" borderId="0" xfId="0" applyFont="1" applyFill="1" applyBorder="1" applyAlignment="1">
      <alignment horizontal="center" vertical="center"/>
    </xf>
    <xf numFmtId="0" fontId="33" fillId="2" borderId="0" xfId="0" applyFont="1" applyFill="1" applyBorder="1" applyAlignment="1">
      <alignment vertical="top"/>
    </xf>
    <xf numFmtId="0" fontId="35" fillId="2" borderId="0" xfId="0" applyFont="1" applyFill="1" applyBorder="1" applyAlignment="1">
      <alignment vertical="top"/>
    </xf>
    <xf numFmtId="0" fontId="36" fillId="2" borderId="1" xfId="0" quotePrefix="1" applyFont="1" applyFill="1" applyBorder="1" applyAlignment="1">
      <alignment horizontal="lef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15" fillId="3" borderId="4" xfId="0" applyFont="1" applyFill="1" applyBorder="1" applyAlignment="1" applyProtection="1">
      <alignment vertical="center"/>
      <protection locked="0"/>
    </xf>
    <xf numFmtId="0" fontId="15" fillId="3" borderId="5" xfId="0" applyFont="1" applyFill="1" applyBorder="1" applyAlignment="1" applyProtection="1">
      <alignment vertical="center"/>
      <protection locked="0"/>
    </xf>
    <xf numFmtId="0" fontId="15" fillId="3" borderId="6" xfId="0" applyFont="1" applyFill="1" applyBorder="1" applyAlignment="1" applyProtection="1">
      <alignment vertical="center"/>
      <protection locked="0"/>
    </xf>
    <xf numFmtId="0" fontId="3" fillId="2" borderId="1"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15" fillId="3" borderId="1" xfId="0" applyFont="1" applyFill="1" applyBorder="1" applyAlignment="1" applyProtection="1">
      <alignment horizontal="left" vertical="center"/>
      <protection locked="0"/>
    </xf>
    <xf numFmtId="0" fontId="5" fillId="2" borderId="1"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1" fillId="2" borderId="0" xfId="0" applyFont="1" applyFill="1" applyBorder="1" applyAlignment="1">
      <alignment horizontal="center" vertical="center"/>
    </xf>
    <xf numFmtId="0" fontId="1" fillId="2" borderId="2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0" xfId="0" applyFont="1" applyFill="1" applyBorder="1" applyAlignment="1">
      <alignment horizontal="center" vertical="center"/>
    </xf>
    <xf numFmtId="0" fontId="15" fillId="3" borderId="4" xfId="0" applyFont="1" applyFill="1" applyBorder="1" applyAlignment="1" applyProtection="1">
      <alignment horizontal="left" vertical="center"/>
      <protection locked="0"/>
    </xf>
    <xf numFmtId="0" fontId="15" fillId="3" borderId="5" xfId="0" applyFont="1" applyFill="1" applyBorder="1" applyAlignment="1" applyProtection="1">
      <alignment horizontal="left" vertical="center"/>
      <protection locked="0"/>
    </xf>
    <xf numFmtId="0" fontId="15" fillId="3" borderId="6" xfId="0" applyFont="1" applyFill="1" applyBorder="1" applyAlignment="1" applyProtection="1">
      <alignment horizontal="left" vertical="center"/>
      <protection locked="0"/>
    </xf>
    <xf numFmtId="0" fontId="1" fillId="2" borderId="19" xfId="0" applyFont="1" applyFill="1" applyBorder="1" applyAlignment="1">
      <alignment horizontal="center" vertical="center"/>
    </xf>
    <xf numFmtId="0" fontId="3" fillId="2" borderId="1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 xfId="0" applyFont="1" applyFill="1" applyBorder="1" applyAlignment="1">
      <alignment horizontal="center" vertical="center"/>
    </xf>
    <xf numFmtId="4" fontId="15" fillId="3" borderId="4" xfId="0" applyNumberFormat="1" applyFont="1" applyFill="1" applyBorder="1" applyAlignment="1" applyProtection="1">
      <alignment horizontal="center" vertical="center"/>
      <protection locked="0"/>
    </xf>
    <xf numFmtId="4" fontId="15" fillId="3" borderId="5" xfId="0" applyNumberFormat="1" applyFont="1" applyFill="1" applyBorder="1" applyAlignment="1" applyProtection="1">
      <alignment horizontal="center" vertical="center"/>
      <protection locked="0"/>
    </xf>
    <xf numFmtId="4" fontId="15" fillId="3" borderId="6" xfId="0" applyNumberFormat="1"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19" fillId="2" borderId="6" xfId="0" applyFont="1" applyFill="1" applyBorder="1" applyAlignment="1">
      <alignment horizontal="left" vertical="center"/>
    </xf>
    <xf numFmtId="0" fontId="18" fillId="2" borderId="15"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3" fillId="2" borderId="1" xfId="0" applyFont="1" applyFill="1" applyBorder="1" applyAlignment="1">
      <alignment horizontal="left" vertical="center" wrapText="1"/>
    </xf>
    <xf numFmtId="0" fontId="21" fillId="2" borderId="4" xfId="0" applyFont="1" applyFill="1" applyBorder="1" applyAlignment="1">
      <alignment horizontal="left" vertical="center"/>
    </xf>
    <xf numFmtId="0" fontId="21" fillId="2" borderId="5" xfId="0" applyFont="1" applyFill="1" applyBorder="1" applyAlignment="1">
      <alignment horizontal="left" vertical="center"/>
    </xf>
    <xf numFmtId="0" fontId="21" fillId="2" borderId="6" xfId="0" applyFont="1" applyFill="1" applyBorder="1" applyAlignment="1">
      <alignment horizontal="left" vertical="center"/>
    </xf>
    <xf numFmtId="4" fontId="5" fillId="2" borderId="5" xfId="0" applyNumberFormat="1" applyFont="1" applyFill="1" applyBorder="1" applyAlignment="1">
      <alignment horizontal="left" vertical="center"/>
    </xf>
    <xf numFmtId="4" fontId="5" fillId="2" borderId="6" xfId="0" applyNumberFormat="1" applyFont="1" applyFill="1" applyBorder="1" applyAlignment="1">
      <alignment horizontal="left" vertical="center"/>
    </xf>
    <xf numFmtId="0" fontId="34" fillId="2" borderId="4" xfId="0" applyFont="1" applyFill="1" applyBorder="1" applyAlignment="1">
      <alignment horizontal="left" vertical="center"/>
    </xf>
    <xf numFmtId="0" fontId="34" fillId="2" borderId="6" xfId="0" applyFont="1" applyFill="1" applyBorder="1" applyAlignment="1">
      <alignment horizontal="left" vertical="center"/>
    </xf>
    <xf numFmtId="0" fontId="34" fillId="2" borderId="5" xfId="0" applyFont="1" applyFill="1" applyBorder="1" applyAlignment="1">
      <alignment horizontal="left" vertical="center"/>
    </xf>
    <xf numFmtId="4" fontId="15" fillId="3" borderId="4" xfId="0" applyNumberFormat="1" applyFont="1" applyFill="1" applyBorder="1" applyAlignment="1" applyProtection="1">
      <alignment horizontal="left" vertical="center"/>
      <protection locked="0"/>
    </xf>
    <xf numFmtId="4" fontId="15" fillId="3" borderId="5" xfId="0" applyNumberFormat="1" applyFont="1" applyFill="1" applyBorder="1" applyAlignment="1" applyProtection="1">
      <alignment horizontal="left" vertical="center"/>
      <protection locked="0"/>
    </xf>
    <xf numFmtId="4" fontId="15" fillId="3" borderId="6" xfId="0" applyNumberFormat="1" applyFont="1" applyFill="1" applyBorder="1" applyAlignment="1" applyProtection="1">
      <alignment horizontal="left" vertical="center"/>
      <protection locked="0"/>
    </xf>
    <xf numFmtId="0" fontId="15" fillId="3" borderId="14" xfId="0" applyFont="1" applyFill="1" applyBorder="1" applyAlignment="1" applyProtection="1">
      <alignment horizontal="left" vertical="center" wrapText="1"/>
      <protection locked="0"/>
    </xf>
    <xf numFmtId="0" fontId="15" fillId="3" borderId="23" xfId="0" applyFont="1" applyFill="1" applyBorder="1" applyAlignment="1" applyProtection="1">
      <alignment horizontal="left" vertical="center" wrapText="1"/>
      <protection locked="0"/>
    </xf>
    <xf numFmtId="0" fontId="15" fillId="3" borderId="24" xfId="0" applyFont="1" applyFill="1" applyBorder="1" applyAlignment="1" applyProtection="1">
      <alignment horizontal="left" vertical="center" wrapText="1"/>
      <protection locked="0"/>
    </xf>
    <xf numFmtId="0" fontId="27" fillId="2" borderId="0" xfId="0" applyFont="1" applyFill="1" applyBorder="1" applyAlignment="1">
      <alignment horizontal="center" vertical="center"/>
    </xf>
    <xf numFmtId="0" fontId="27" fillId="2" borderId="0" xfId="0" applyFont="1" applyFill="1" applyBorder="1" applyAlignment="1">
      <alignment horizontal="right"/>
    </xf>
    <xf numFmtId="0" fontId="13" fillId="2" borderId="0" xfId="0" applyFont="1" applyFill="1" applyBorder="1" applyAlignment="1">
      <alignment horizontal="left"/>
    </xf>
    <xf numFmtId="4" fontId="3" fillId="2" borderId="4" xfId="0" applyNumberFormat="1" applyFont="1" applyFill="1" applyBorder="1" applyAlignment="1">
      <alignment horizontal="center" vertical="center"/>
    </xf>
    <xf numFmtId="4" fontId="3" fillId="2" borderId="5"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0" fontId="28" fillId="2" borderId="0" xfId="0" applyFont="1" applyFill="1" applyAlignment="1">
      <alignment horizontal="center" vertical="center"/>
    </xf>
    <xf numFmtId="0" fontId="29" fillId="2" borderId="0" xfId="0" applyFont="1" applyFill="1" applyAlignment="1">
      <alignment horizontal="center" vertical="center"/>
    </xf>
    <xf numFmtId="0" fontId="24"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3" fillId="2" borderId="14"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cellXfs>
  <cellStyles count="1">
    <cellStyle name="Standard" xfId="0" builtinId="0"/>
  </cellStyles>
  <dxfs count="64">
    <dxf>
      <font>
        <color theme="0"/>
      </font>
    </dxf>
    <dxf>
      <font>
        <color theme="0"/>
      </font>
    </dxf>
    <dxf>
      <font>
        <color theme="0"/>
      </font>
    </dxf>
    <dxf>
      <font>
        <color theme="0"/>
      </font>
    </dxf>
    <dxf>
      <font>
        <color theme="0"/>
      </font>
    </dxf>
    <dxf>
      <fill>
        <patternFill>
          <bgColor rgb="FF92D050"/>
        </patternFill>
      </fill>
    </dxf>
    <dxf>
      <fill>
        <patternFill>
          <bgColor rgb="FFFF0000"/>
        </patternFill>
      </fill>
    </dxf>
    <dxf>
      <fill>
        <patternFill>
          <bgColor rgb="FFFF0000"/>
        </patternFill>
      </fill>
    </dxf>
    <dxf>
      <font>
        <color theme="4" tint="-0.499984740745262"/>
      </font>
    </dxf>
    <dxf>
      <font>
        <color rgb="FFFF0000"/>
      </font>
    </dxf>
    <dxf>
      <font>
        <color theme="4" tint="-0.499984740745262"/>
      </font>
    </dxf>
    <dxf>
      <font>
        <color theme="4" tint="-0.499984740745262"/>
      </font>
    </dxf>
    <dxf>
      <font>
        <color theme="4" tint="-0.499984740745262"/>
      </font>
    </dxf>
    <dxf>
      <font>
        <color rgb="FFFF0000"/>
      </font>
    </dxf>
    <dxf>
      <font>
        <color rgb="FFFF0000"/>
      </font>
    </dxf>
    <dxf>
      <font>
        <color rgb="FFFF0000"/>
      </font>
    </dxf>
    <dxf>
      <font>
        <color theme="4" tint="-0.499984740745262"/>
      </font>
    </dxf>
    <dxf>
      <font>
        <color theme="4" tint="-0.499984740745262"/>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ill>
        <patternFill>
          <bgColor rgb="FF92D050"/>
        </patternFill>
      </fill>
    </dxf>
    <dxf>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border>
        <left/>
        <right/>
        <vertical/>
        <horizontal/>
      </border>
    </dxf>
    <dxf>
      <font>
        <color theme="0"/>
      </font>
      <fill>
        <patternFill>
          <bgColor theme="0"/>
        </patternFill>
      </fill>
    </dxf>
    <dxf>
      <fill>
        <patternFill>
          <bgColor rgb="FFFF0000"/>
        </patternFill>
      </fill>
    </dxf>
    <dxf>
      <fill>
        <patternFill>
          <bgColor rgb="FF92D050"/>
        </patternFill>
      </fill>
    </dxf>
    <dxf>
      <border>
        <left/>
        <right/>
        <vertical/>
        <horizontal/>
      </border>
    </dxf>
    <dxf>
      <font>
        <color theme="0"/>
      </font>
      <fill>
        <patternFill>
          <bgColor theme="0"/>
        </patternFill>
      </fill>
    </dxf>
    <dxf>
      <font>
        <color theme="0"/>
      </font>
      <fill>
        <patternFill>
          <bgColor theme="0"/>
        </patternFill>
      </fill>
    </dxf>
    <dxf>
      <fill>
        <patternFill>
          <bgColor rgb="FF92D050"/>
        </patternFill>
      </fill>
    </dxf>
    <dxf>
      <fill>
        <patternFill>
          <bgColor rgb="FFFF0000"/>
        </patternFill>
      </fill>
    </dxf>
    <dxf>
      <fill>
        <patternFill>
          <bgColor rgb="FFFFFF00"/>
        </patternFill>
      </fill>
    </dxf>
    <dxf>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theme="4" tint="-0.499984740745262"/>
      </font>
    </dxf>
    <dxf>
      <font>
        <color rgb="FFFF0000"/>
      </font>
    </dxf>
    <dxf>
      <font>
        <color theme="4" tint="-0.499984740745262"/>
      </font>
    </dxf>
    <dxf>
      <font>
        <color rgb="FFFF0000"/>
      </font>
      <fill>
        <patternFill patternType="solid">
          <bgColor theme="2"/>
        </patternFill>
      </fill>
    </dxf>
    <dxf>
      <fill>
        <patternFill>
          <bgColor rgb="FFFF0000"/>
        </patternFill>
      </fill>
    </dxf>
    <dxf>
      <fill>
        <patternFill>
          <bgColor rgb="FF92D050"/>
        </patternFill>
      </fill>
    </dxf>
    <dxf>
      <fill>
        <patternFill>
          <bgColor rgb="FF92D050"/>
        </patternFill>
      </fill>
    </dxf>
    <dxf>
      <fill>
        <patternFill>
          <bgColor rgb="FFFF0000"/>
        </patternFill>
      </fill>
    </dxf>
    <dxf>
      <font>
        <color rgb="FFFF0000"/>
      </font>
    </dxf>
    <dxf>
      <font>
        <color rgb="FFFF0000"/>
      </font>
    </dxf>
    <dxf>
      <font>
        <color theme="0"/>
      </font>
      <border>
        <right/>
        <top/>
        <bottom/>
        <vertical/>
        <horizontal/>
      </border>
    </dxf>
  </dxfs>
  <tableStyles count="0" defaultTableStyle="TableStyleMedium2" defaultPivotStyle="PivotStyleLight16"/>
  <colors>
    <mruColors>
      <color rgb="FF49C0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mailto:%20engineering@cerafiltec.com?subject=RFQ%20CERAFILTEC" TargetMode="External"/></Relationships>
</file>

<file path=xl/drawings/drawing1.xml><?xml version="1.0" encoding="utf-8"?>
<xdr:wsDr xmlns:xdr="http://schemas.openxmlformats.org/drawingml/2006/spreadsheetDrawing" xmlns:a="http://schemas.openxmlformats.org/drawingml/2006/main">
  <xdr:twoCellAnchor>
    <xdr:from>
      <xdr:col>1</xdr:col>
      <xdr:colOff>47156</xdr:colOff>
      <xdr:row>0</xdr:row>
      <xdr:rowOff>0</xdr:rowOff>
    </xdr:from>
    <xdr:to>
      <xdr:col>20</xdr:col>
      <xdr:colOff>343738</xdr:colOff>
      <xdr:row>68</xdr:row>
      <xdr:rowOff>169156</xdr:rowOff>
    </xdr:to>
    <xdr:grpSp>
      <xdr:nvGrpSpPr>
        <xdr:cNvPr id="25" name="Gruppieren 24">
          <a:extLst>
            <a:ext uri="{FF2B5EF4-FFF2-40B4-BE49-F238E27FC236}">
              <a16:creationId xmlns:a16="http://schemas.microsoft.com/office/drawing/2014/main" id="{44807D26-F178-4A4E-882D-6672B50A8FED}"/>
            </a:ext>
          </a:extLst>
        </xdr:cNvPr>
        <xdr:cNvGrpSpPr/>
      </xdr:nvGrpSpPr>
      <xdr:grpSpPr>
        <a:xfrm>
          <a:off x="839636" y="0"/>
          <a:ext cx="7714652" cy="12507841"/>
          <a:chOff x="838893" y="6318"/>
          <a:chExt cx="7853391" cy="12425462"/>
        </a:xfrm>
      </xdr:grpSpPr>
      <xdr:sp macro="" textlink="">
        <xdr:nvSpPr>
          <xdr:cNvPr id="3" name="Ellipse 2">
            <a:extLst>
              <a:ext uri="{FF2B5EF4-FFF2-40B4-BE49-F238E27FC236}">
                <a16:creationId xmlns:a16="http://schemas.microsoft.com/office/drawing/2014/main" id="{8F953352-8B70-4CFE-8F34-75DC05CAC2FF}"/>
              </a:ext>
            </a:extLst>
          </xdr:cNvPr>
          <xdr:cNvSpPr/>
        </xdr:nvSpPr>
        <xdr:spPr>
          <a:xfrm>
            <a:off x="838893" y="454810"/>
            <a:ext cx="306657" cy="406882"/>
          </a:xfrm>
          <a:prstGeom prst="ellipse">
            <a:avLst/>
          </a:prstGeom>
          <a:solidFill>
            <a:srgbClr val="49C0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Rechteck 3">
            <a:extLst>
              <a:ext uri="{FF2B5EF4-FFF2-40B4-BE49-F238E27FC236}">
                <a16:creationId xmlns:a16="http://schemas.microsoft.com/office/drawing/2014/main" id="{88DF8873-3882-400C-81D0-CDF7650A6CD3}"/>
              </a:ext>
            </a:extLst>
          </xdr:cNvPr>
          <xdr:cNvSpPr/>
        </xdr:nvSpPr>
        <xdr:spPr>
          <a:xfrm>
            <a:off x="839169" y="177844"/>
            <a:ext cx="7695581" cy="485504"/>
          </a:xfrm>
          <a:prstGeom prst="rect">
            <a:avLst/>
          </a:prstGeom>
          <a:solidFill>
            <a:srgbClr val="49C0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Rechteck 4">
            <a:extLst>
              <a:ext uri="{FF2B5EF4-FFF2-40B4-BE49-F238E27FC236}">
                <a16:creationId xmlns:a16="http://schemas.microsoft.com/office/drawing/2014/main" id="{4A357FAB-6EF2-4EAD-BE97-97E9A92145CA}"/>
              </a:ext>
            </a:extLst>
          </xdr:cNvPr>
          <xdr:cNvSpPr/>
        </xdr:nvSpPr>
        <xdr:spPr>
          <a:xfrm>
            <a:off x="987034" y="392113"/>
            <a:ext cx="7692628" cy="471365"/>
          </a:xfrm>
          <a:prstGeom prst="rect">
            <a:avLst/>
          </a:prstGeom>
          <a:solidFill>
            <a:srgbClr val="49C0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 name="Textfeld 5">
            <a:extLst>
              <a:ext uri="{FF2B5EF4-FFF2-40B4-BE49-F238E27FC236}">
                <a16:creationId xmlns:a16="http://schemas.microsoft.com/office/drawing/2014/main" id="{EE405A89-DF3D-4F64-BE2B-B31227FDD4B2}"/>
              </a:ext>
            </a:extLst>
          </xdr:cNvPr>
          <xdr:cNvSpPr txBox="1"/>
        </xdr:nvSpPr>
        <xdr:spPr>
          <a:xfrm>
            <a:off x="3397080" y="169648"/>
            <a:ext cx="2780380" cy="5417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2800">
                <a:solidFill>
                  <a:schemeClr val="bg1"/>
                </a:solidFill>
                <a:latin typeface="Gotham Black" panose="02000603040000020004" pitchFamily="2" charset="0"/>
              </a:rPr>
              <a:t>CERAFILTEC</a:t>
            </a:r>
          </a:p>
        </xdr:txBody>
      </xdr:sp>
      <xdr:sp macro="" textlink="">
        <xdr:nvSpPr>
          <xdr:cNvPr id="7" name="Textfeld 6">
            <a:extLst>
              <a:ext uri="{FF2B5EF4-FFF2-40B4-BE49-F238E27FC236}">
                <a16:creationId xmlns:a16="http://schemas.microsoft.com/office/drawing/2014/main" id="{C80E8206-E4DA-475F-B398-66664FE87605}"/>
              </a:ext>
            </a:extLst>
          </xdr:cNvPr>
          <xdr:cNvSpPr txBox="1"/>
        </xdr:nvSpPr>
        <xdr:spPr>
          <a:xfrm>
            <a:off x="3431249" y="563504"/>
            <a:ext cx="2733497" cy="271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15">
                <a:solidFill>
                  <a:schemeClr val="bg1"/>
                </a:solidFill>
                <a:latin typeface="Gotham Book" panose="02000603040000020004" pitchFamily="2" charset="0"/>
              </a:rPr>
              <a:t>CLEAN WATER. EVERYWHERE.</a:t>
            </a:r>
          </a:p>
        </xdr:txBody>
      </xdr:sp>
      <xdr:sp macro="" textlink="">
        <xdr:nvSpPr>
          <xdr:cNvPr id="8" name="Ellipse 7">
            <a:extLst>
              <a:ext uri="{FF2B5EF4-FFF2-40B4-BE49-F238E27FC236}">
                <a16:creationId xmlns:a16="http://schemas.microsoft.com/office/drawing/2014/main" id="{0D502C4B-0DB3-4174-9DE8-F5BDB671D33A}"/>
              </a:ext>
            </a:extLst>
          </xdr:cNvPr>
          <xdr:cNvSpPr/>
        </xdr:nvSpPr>
        <xdr:spPr>
          <a:xfrm>
            <a:off x="8406627" y="177693"/>
            <a:ext cx="285657" cy="406881"/>
          </a:xfrm>
          <a:prstGeom prst="ellipse">
            <a:avLst/>
          </a:prstGeom>
          <a:solidFill>
            <a:srgbClr val="49C0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 name="Gerader Verbinder 8">
            <a:extLst>
              <a:ext uri="{FF2B5EF4-FFF2-40B4-BE49-F238E27FC236}">
                <a16:creationId xmlns:a16="http://schemas.microsoft.com/office/drawing/2014/main" id="{EDC27132-F36A-4C4B-AF46-9A4E3E6EEBB6}"/>
              </a:ext>
            </a:extLst>
          </xdr:cNvPr>
          <xdr:cNvCxnSpPr/>
        </xdr:nvCxnSpPr>
        <xdr:spPr>
          <a:xfrm flipV="1">
            <a:off x="846334" y="6318"/>
            <a:ext cx="0" cy="467214"/>
          </a:xfrm>
          <a:prstGeom prst="line">
            <a:avLst/>
          </a:prstGeom>
          <a:ln w="19050">
            <a:solidFill>
              <a:srgbClr val="49C0EF"/>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Textfeld 9">
            <a:extLst>
              <a:ext uri="{FF2B5EF4-FFF2-40B4-BE49-F238E27FC236}">
                <a16:creationId xmlns:a16="http://schemas.microsoft.com/office/drawing/2014/main" id="{4CA32EF3-42D5-4B9E-9F87-D9B65494A017}"/>
              </a:ext>
            </a:extLst>
          </xdr:cNvPr>
          <xdr:cNvSpPr txBox="1"/>
        </xdr:nvSpPr>
        <xdr:spPr>
          <a:xfrm>
            <a:off x="1374957" y="12046990"/>
            <a:ext cx="6843912" cy="2154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730">
                <a:solidFill>
                  <a:srgbClr val="49C0EF"/>
                </a:solidFill>
                <a:latin typeface="Gotham Black" panose="02000603040000020004" pitchFamily="2" charset="0"/>
              </a:rPr>
              <a:t>CERAFILTEC Germany GmbH </a:t>
            </a:r>
            <a:r>
              <a:rPr lang="en-US" sz="730">
                <a:solidFill>
                  <a:srgbClr val="49C0EF"/>
                </a:solidFill>
                <a:latin typeface="Gotham Book" panose="02000603040000020004" pitchFamily="2" charset="0"/>
              </a:rPr>
              <a:t>| </a:t>
            </a:r>
            <a:r>
              <a:rPr lang="en-US" sz="730" b="0">
                <a:solidFill>
                  <a:srgbClr val="49C0EF"/>
                </a:solidFill>
                <a:latin typeface="Gotham Book" panose="02000603040000020004" pitchFamily="2" charset="0"/>
              </a:rPr>
              <a:t>Science</a:t>
            </a:r>
            <a:r>
              <a:rPr lang="en-US" sz="730" b="0" baseline="0">
                <a:solidFill>
                  <a:srgbClr val="49C0EF"/>
                </a:solidFill>
                <a:latin typeface="Gotham Book" panose="02000603040000020004" pitchFamily="2" charset="0"/>
              </a:rPr>
              <a:t> Park 2 | 66123 Saarbrücken | Germany | email: engineering@cerafiltec.com | web: www.cerafiltec.com</a:t>
            </a:r>
            <a:endParaRPr lang="en-US" sz="730" b="0">
              <a:solidFill>
                <a:srgbClr val="49C0EF"/>
              </a:solidFill>
              <a:latin typeface="Gotham Book" panose="02000603040000020004" pitchFamily="2" charset="0"/>
            </a:endParaRPr>
          </a:p>
        </xdr:txBody>
      </xdr:sp>
      <xdr:sp macro="" textlink="">
        <xdr:nvSpPr>
          <xdr:cNvPr id="11" name="Ellipse 10">
            <a:extLst>
              <a:ext uri="{FF2B5EF4-FFF2-40B4-BE49-F238E27FC236}">
                <a16:creationId xmlns:a16="http://schemas.microsoft.com/office/drawing/2014/main" id="{8F98CF8C-748D-4A95-B568-198BC4494E57}"/>
              </a:ext>
            </a:extLst>
          </xdr:cNvPr>
          <xdr:cNvSpPr/>
        </xdr:nvSpPr>
        <xdr:spPr>
          <a:xfrm>
            <a:off x="846947" y="12024525"/>
            <a:ext cx="287357" cy="354639"/>
          </a:xfrm>
          <a:prstGeom prst="ellipse">
            <a:avLst/>
          </a:prstGeom>
          <a:noFill/>
          <a:ln w="19050">
            <a:solidFill>
              <a:srgbClr val="49C0E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 name="Rechteck 11">
            <a:extLst>
              <a:ext uri="{FF2B5EF4-FFF2-40B4-BE49-F238E27FC236}">
                <a16:creationId xmlns:a16="http://schemas.microsoft.com/office/drawing/2014/main" id="{64C498DD-2F5A-437A-ADB6-C0A5CDD5DFCC}"/>
              </a:ext>
            </a:extLst>
          </xdr:cNvPr>
          <xdr:cNvSpPr/>
        </xdr:nvSpPr>
        <xdr:spPr>
          <a:xfrm>
            <a:off x="849410" y="12204146"/>
            <a:ext cx="293942" cy="20857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 name="Rechteck 12">
            <a:extLst>
              <a:ext uri="{FF2B5EF4-FFF2-40B4-BE49-F238E27FC236}">
                <a16:creationId xmlns:a16="http://schemas.microsoft.com/office/drawing/2014/main" id="{134159B4-A187-4482-9784-C57F236A774E}"/>
              </a:ext>
            </a:extLst>
          </xdr:cNvPr>
          <xdr:cNvSpPr/>
        </xdr:nvSpPr>
        <xdr:spPr>
          <a:xfrm>
            <a:off x="997120" y="12033352"/>
            <a:ext cx="185999" cy="21725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Ellipse 13">
            <a:extLst>
              <a:ext uri="{FF2B5EF4-FFF2-40B4-BE49-F238E27FC236}">
                <a16:creationId xmlns:a16="http://schemas.microsoft.com/office/drawing/2014/main" id="{6580B83A-8434-4248-9069-4E7A4C74183D}"/>
              </a:ext>
            </a:extLst>
          </xdr:cNvPr>
          <xdr:cNvSpPr/>
        </xdr:nvSpPr>
        <xdr:spPr>
          <a:xfrm>
            <a:off x="8405658" y="11673039"/>
            <a:ext cx="278372" cy="348341"/>
          </a:xfrm>
          <a:prstGeom prst="ellipse">
            <a:avLst/>
          </a:prstGeom>
          <a:noFill/>
          <a:ln w="19050">
            <a:solidFill>
              <a:srgbClr val="49C0E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Rechteck 14">
            <a:extLst>
              <a:ext uri="{FF2B5EF4-FFF2-40B4-BE49-F238E27FC236}">
                <a16:creationId xmlns:a16="http://schemas.microsoft.com/office/drawing/2014/main" id="{4644020D-3459-4A8B-9386-F8EBD9EFCE2A}"/>
              </a:ext>
            </a:extLst>
          </xdr:cNvPr>
          <xdr:cNvSpPr/>
        </xdr:nvSpPr>
        <xdr:spPr>
          <a:xfrm>
            <a:off x="8384355" y="11640992"/>
            <a:ext cx="143955" cy="37391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6" name="Rechteck 15">
            <a:extLst>
              <a:ext uri="{FF2B5EF4-FFF2-40B4-BE49-F238E27FC236}">
                <a16:creationId xmlns:a16="http://schemas.microsoft.com/office/drawing/2014/main" id="{C3221A9B-641C-4E2F-9D8F-0C6DCDA04023}"/>
              </a:ext>
            </a:extLst>
          </xdr:cNvPr>
          <xdr:cNvSpPr/>
        </xdr:nvSpPr>
        <xdr:spPr>
          <a:xfrm>
            <a:off x="8516465" y="11485202"/>
            <a:ext cx="157467" cy="3796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Gerader Verbinder 16">
            <a:extLst>
              <a:ext uri="{FF2B5EF4-FFF2-40B4-BE49-F238E27FC236}">
                <a16:creationId xmlns:a16="http://schemas.microsoft.com/office/drawing/2014/main" id="{4D0AB5AB-20F7-4350-8BAD-023D1EF5EB17}"/>
              </a:ext>
            </a:extLst>
          </xdr:cNvPr>
          <xdr:cNvCxnSpPr>
            <a:stCxn id="14" idx="6"/>
          </xdr:cNvCxnSpPr>
        </xdr:nvCxnSpPr>
        <xdr:spPr>
          <a:xfrm flipH="1" flipV="1">
            <a:off x="8683638" y="368044"/>
            <a:ext cx="392" cy="11479166"/>
          </a:xfrm>
          <a:prstGeom prst="line">
            <a:avLst/>
          </a:prstGeom>
          <a:ln w="19050">
            <a:solidFill>
              <a:srgbClr val="49C0EF"/>
            </a:solidFill>
          </a:ln>
        </xdr:spPr>
        <xdr:style>
          <a:lnRef idx="1">
            <a:schemeClr val="accent1"/>
          </a:lnRef>
          <a:fillRef idx="0">
            <a:schemeClr val="accent1"/>
          </a:fillRef>
          <a:effectRef idx="0">
            <a:schemeClr val="accent1"/>
          </a:effectRef>
          <a:fontRef idx="minor">
            <a:schemeClr val="tx1"/>
          </a:fontRef>
        </xdr:style>
      </xdr:cxnSp>
      <xdr:cxnSp macro="">
        <xdr:nvCxnSpPr>
          <xdr:cNvPr id="18" name="Gerader Verbinder 17">
            <a:extLst>
              <a:ext uri="{FF2B5EF4-FFF2-40B4-BE49-F238E27FC236}">
                <a16:creationId xmlns:a16="http://schemas.microsoft.com/office/drawing/2014/main" id="{FF2BB4CA-4DA7-4895-BCFA-E98B7BD7E82E}"/>
              </a:ext>
            </a:extLst>
          </xdr:cNvPr>
          <xdr:cNvCxnSpPr/>
        </xdr:nvCxnSpPr>
        <xdr:spPr>
          <a:xfrm flipV="1">
            <a:off x="986097" y="12022520"/>
            <a:ext cx="7557565" cy="1466"/>
          </a:xfrm>
          <a:prstGeom prst="line">
            <a:avLst/>
          </a:prstGeom>
          <a:ln w="19050">
            <a:solidFill>
              <a:srgbClr val="49C0EF"/>
            </a:solidFill>
          </a:ln>
        </xdr:spPr>
        <xdr:style>
          <a:lnRef idx="1">
            <a:schemeClr val="accent1"/>
          </a:lnRef>
          <a:fillRef idx="0">
            <a:schemeClr val="accent1"/>
          </a:fillRef>
          <a:effectRef idx="0">
            <a:schemeClr val="accent1"/>
          </a:effectRef>
          <a:fontRef idx="minor">
            <a:schemeClr val="tx1"/>
          </a:fontRef>
        </xdr:style>
      </xdr:cxnSp>
      <xdr:cxnSp macro="">
        <xdr:nvCxnSpPr>
          <xdr:cNvPr id="19" name="Gerader Verbinder 18">
            <a:extLst>
              <a:ext uri="{FF2B5EF4-FFF2-40B4-BE49-F238E27FC236}">
                <a16:creationId xmlns:a16="http://schemas.microsoft.com/office/drawing/2014/main" id="{834C4132-0537-4C11-B8B2-C5C5E5ADC3D3}"/>
              </a:ext>
            </a:extLst>
          </xdr:cNvPr>
          <xdr:cNvCxnSpPr/>
        </xdr:nvCxnSpPr>
        <xdr:spPr>
          <a:xfrm flipH="1" flipV="1">
            <a:off x="845977" y="12202298"/>
            <a:ext cx="380" cy="229482"/>
          </a:xfrm>
          <a:prstGeom prst="line">
            <a:avLst/>
          </a:prstGeom>
          <a:ln w="19050">
            <a:solidFill>
              <a:srgbClr val="49C0E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47156</xdr:colOff>
      <xdr:row>68</xdr:row>
      <xdr:rowOff>4073</xdr:rowOff>
    </xdr:from>
    <xdr:to>
      <xdr:col>20</xdr:col>
      <xdr:colOff>343738</xdr:colOff>
      <xdr:row>135</xdr:row>
      <xdr:rowOff>163325</xdr:rowOff>
    </xdr:to>
    <xdr:grpSp>
      <xdr:nvGrpSpPr>
        <xdr:cNvPr id="21" name="Gruppieren 20">
          <a:extLst>
            <a:ext uri="{FF2B5EF4-FFF2-40B4-BE49-F238E27FC236}">
              <a16:creationId xmlns:a16="http://schemas.microsoft.com/office/drawing/2014/main" id="{D5DE0F46-4596-41AA-BC2F-BB4A429ECD20}"/>
            </a:ext>
          </a:extLst>
        </xdr:cNvPr>
        <xdr:cNvGrpSpPr/>
      </xdr:nvGrpSpPr>
      <xdr:grpSpPr>
        <a:xfrm>
          <a:off x="839636" y="12340853"/>
          <a:ext cx="7714652" cy="12294102"/>
          <a:chOff x="838893" y="6318"/>
          <a:chExt cx="7853391" cy="12425462"/>
        </a:xfrm>
      </xdr:grpSpPr>
      <xdr:sp macro="" textlink="">
        <xdr:nvSpPr>
          <xdr:cNvPr id="22" name="Ellipse 21">
            <a:extLst>
              <a:ext uri="{FF2B5EF4-FFF2-40B4-BE49-F238E27FC236}">
                <a16:creationId xmlns:a16="http://schemas.microsoft.com/office/drawing/2014/main" id="{352F8D3C-80BA-421C-9E9F-7E503168F040}"/>
              </a:ext>
            </a:extLst>
          </xdr:cNvPr>
          <xdr:cNvSpPr/>
        </xdr:nvSpPr>
        <xdr:spPr>
          <a:xfrm>
            <a:off x="838893" y="454810"/>
            <a:ext cx="306657" cy="406882"/>
          </a:xfrm>
          <a:prstGeom prst="ellipse">
            <a:avLst/>
          </a:prstGeom>
          <a:solidFill>
            <a:srgbClr val="49C0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3" name="Rechteck 22">
            <a:extLst>
              <a:ext uri="{FF2B5EF4-FFF2-40B4-BE49-F238E27FC236}">
                <a16:creationId xmlns:a16="http://schemas.microsoft.com/office/drawing/2014/main" id="{666F5DD1-611C-44DE-8821-42576324BA24}"/>
              </a:ext>
            </a:extLst>
          </xdr:cNvPr>
          <xdr:cNvSpPr/>
        </xdr:nvSpPr>
        <xdr:spPr>
          <a:xfrm>
            <a:off x="839169" y="177844"/>
            <a:ext cx="7695581" cy="485504"/>
          </a:xfrm>
          <a:prstGeom prst="rect">
            <a:avLst/>
          </a:prstGeom>
          <a:solidFill>
            <a:srgbClr val="49C0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4" name="Rechteck 23">
            <a:extLst>
              <a:ext uri="{FF2B5EF4-FFF2-40B4-BE49-F238E27FC236}">
                <a16:creationId xmlns:a16="http://schemas.microsoft.com/office/drawing/2014/main" id="{ACE0D430-2E80-4F42-A01B-108373AC970A}"/>
              </a:ext>
            </a:extLst>
          </xdr:cNvPr>
          <xdr:cNvSpPr/>
        </xdr:nvSpPr>
        <xdr:spPr>
          <a:xfrm>
            <a:off x="987034" y="392113"/>
            <a:ext cx="7692628" cy="471365"/>
          </a:xfrm>
          <a:prstGeom prst="rect">
            <a:avLst/>
          </a:prstGeom>
          <a:solidFill>
            <a:srgbClr val="49C0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7" name="Textfeld 26">
            <a:extLst>
              <a:ext uri="{FF2B5EF4-FFF2-40B4-BE49-F238E27FC236}">
                <a16:creationId xmlns:a16="http://schemas.microsoft.com/office/drawing/2014/main" id="{10397919-6029-421B-A3F6-D373C0A78156}"/>
              </a:ext>
            </a:extLst>
          </xdr:cNvPr>
          <xdr:cNvSpPr txBox="1"/>
        </xdr:nvSpPr>
        <xdr:spPr>
          <a:xfrm>
            <a:off x="3397080" y="169648"/>
            <a:ext cx="2780380" cy="5417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2800">
                <a:solidFill>
                  <a:schemeClr val="bg1"/>
                </a:solidFill>
                <a:latin typeface="Gotham Black" panose="02000603040000020004" pitchFamily="2" charset="0"/>
              </a:rPr>
              <a:t>CERAFILTEC</a:t>
            </a:r>
          </a:p>
        </xdr:txBody>
      </xdr:sp>
      <xdr:sp macro="" textlink="">
        <xdr:nvSpPr>
          <xdr:cNvPr id="28" name="Textfeld 27">
            <a:extLst>
              <a:ext uri="{FF2B5EF4-FFF2-40B4-BE49-F238E27FC236}">
                <a16:creationId xmlns:a16="http://schemas.microsoft.com/office/drawing/2014/main" id="{D2364187-B5DF-41AD-832D-E9945638A624}"/>
              </a:ext>
            </a:extLst>
          </xdr:cNvPr>
          <xdr:cNvSpPr txBox="1"/>
        </xdr:nvSpPr>
        <xdr:spPr>
          <a:xfrm>
            <a:off x="3431249" y="563504"/>
            <a:ext cx="2733497" cy="271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15">
                <a:solidFill>
                  <a:schemeClr val="bg1"/>
                </a:solidFill>
                <a:latin typeface="Gotham Book" panose="02000603040000020004" pitchFamily="2" charset="0"/>
              </a:rPr>
              <a:t>CLEAN WATER. EVERYWHERE.</a:t>
            </a:r>
          </a:p>
        </xdr:txBody>
      </xdr:sp>
      <xdr:sp macro="" textlink="">
        <xdr:nvSpPr>
          <xdr:cNvPr id="29" name="Ellipse 28">
            <a:extLst>
              <a:ext uri="{FF2B5EF4-FFF2-40B4-BE49-F238E27FC236}">
                <a16:creationId xmlns:a16="http://schemas.microsoft.com/office/drawing/2014/main" id="{B473CB21-9234-4A83-8432-8793B5203A10}"/>
              </a:ext>
            </a:extLst>
          </xdr:cNvPr>
          <xdr:cNvSpPr/>
        </xdr:nvSpPr>
        <xdr:spPr>
          <a:xfrm>
            <a:off x="8406627" y="177693"/>
            <a:ext cx="285657" cy="406881"/>
          </a:xfrm>
          <a:prstGeom prst="ellipse">
            <a:avLst/>
          </a:prstGeom>
          <a:solidFill>
            <a:srgbClr val="49C0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Gerader Verbinder 29">
            <a:extLst>
              <a:ext uri="{FF2B5EF4-FFF2-40B4-BE49-F238E27FC236}">
                <a16:creationId xmlns:a16="http://schemas.microsoft.com/office/drawing/2014/main" id="{9334F227-4607-41F5-9686-FD364BFB16E0}"/>
              </a:ext>
            </a:extLst>
          </xdr:cNvPr>
          <xdr:cNvCxnSpPr/>
        </xdr:nvCxnSpPr>
        <xdr:spPr>
          <a:xfrm flipV="1">
            <a:off x="846334" y="6318"/>
            <a:ext cx="0" cy="467214"/>
          </a:xfrm>
          <a:prstGeom prst="line">
            <a:avLst/>
          </a:prstGeom>
          <a:ln w="19050">
            <a:solidFill>
              <a:srgbClr val="49C0EF"/>
            </a:solidFill>
          </a:ln>
        </xdr:spPr>
        <xdr:style>
          <a:lnRef idx="1">
            <a:schemeClr val="accent1"/>
          </a:lnRef>
          <a:fillRef idx="0">
            <a:schemeClr val="accent1"/>
          </a:fillRef>
          <a:effectRef idx="0">
            <a:schemeClr val="accent1"/>
          </a:effectRef>
          <a:fontRef idx="minor">
            <a:schemeClr val="tx1"/>
          </a:fontRef>
        </xdr:style>
      </xdr:cxnSp>
      <xdr:sp macro="" textlink="">
        <xdr:nvSpPr>
          <xdr:cNvPr id="31" name="Textfeld 30">
            <a:extLst>
              <a:ext uri="{FF2B5EF4-FFF2-40B4-BE49-F238E27FC236}">
                <a16:creationId xmlns:a16="http://schemas.microsoft.com/office/drawing/2014/main" id="{C5DD4720-F1F2-41FE-A345-6D9F04D3A517}"/>
              </a:ext>
            </a:extLst>
          </xdr:cNvPr>
          <xdr:cNvSpPr txBox="1"/>
        </xdr:nvSpPr>
        <xdr:spPr>
          <a:xfrm>
            <a:off x="1374957" y="12046990"/>
            <a:ext cx="6843912" cy="2154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730">
                <a:solidFill>
                  <a:srgbClr val="49C0EF"/>
                </a:solidFill>
                <a:latin typeface="Gotham Black" panose="02000603040000020004" pitchFamily="2" charset="0"/>
              </a:rPr>
              <a:t>CERAFILTEC Germany</a:t>
            </a:r>
            <a:r>
              <a:rPr lang="en-US" sz="730" baseline="0">
                <a:solidFill>
                  <a:srgbClr val="49C0EF"/>
                </a:solidFill>
                <a:latin typeface="Gotham Black" panose="02000603040000020004" pitchFamily="2" charset="0"/>
              </a:rPr>
              <a:t> GmbH</a:t>
            </a:r>
            <a:r>
              <a:rPr lang="en-US" sz="730">
                <a:solidFill>
                  <a:srgbClr val="49C0EF"/>
                </a:solidFill>
                <a:latin typeface="Gotham Black" panose="02000603040000020004" pitchFamily="2" charset="0"/>
              </a:rPr>
              <a:t> </a:t>
            </a:r>
            <a:r>
              <a:rPr lang="en-US" sz="730">
                <a:solidFill>
                  <a:srgbClr val="49C0EF"/>
                </a:solidFill>
                <a:latin typeface="Gotham Book" panose="02000603040000020004" pitchFamily="2" charset="0"/>
              </a:rPr>
              <a:t>| </a:t>
            </a:r>
            <a:r>
              <a:rPr lang="en-US" sz="730" b="0">
                <a:solidFill>
                  <a:srgbClr val="49C0EF"/>
                </a:solidFill>
                <a:latin typeface="Gotham Book" panose="02000603040000020004" pitchFamily="2" charset="0"/>
              </a:rPr>
              <a:t>Science Park 2</a:t>
            </a:r>
            <a:r>
              <a:rPr lang="en-US" sz="730" b="0" baseline="0">
                <a:solidFill>
                  <a:srgbClr val="49C0EF"/>
                </a:solidFill>
                <a:latin typeface="Gotham Book" panose="02000603040000020004" pitchFamily="2" charset="0"/>
              </a:rPr>
              <a:t> | 66123 Saarbrücken | Germany | email: engineering@cerafiltec.com | web: www.cerafiltec.com</a:t>
            </a:r>
            <a:endParaRPr lang="en-US" sz="730" b="0">
              <a:solidFill>
                <a:srgbClr val="49C0EF"/>
              </a:solidFill>
              <a:latin typeface="Gotham Book" panose="02000603040000020004" pitchFamily="2" charset="0"/>
            </a:endParaRPr>
          </a:p>
        </xdr:txBody>
      </xdr:sp>
      <xdr:sp macro="" textlink="">
        <xdr:nvSpPr>
          <xdr:cNvPr id="32" name="Ellipse 31">
            <a:extLst>
              <a:ext uri="{FF2B5EF4-FFF2-40B4-BE49-F238E27FC236}">
                <a16:creationId xmlns:a16="http://schemas.microsoft.com/office/drawing/2014/main" id="{710748AD-6037-49B3-894C-CA6906E29815}"/>
              </a:ext>
            </a:extLst>
          </xdr:cNvPr>
          <xdr:cNvSpPr/>
        </xdr:nvSpPr>
        <xdr:spPr>
          <a:xfrm>
            <a:off x="846947" y="12024525"/>
            <a:ext cx="287357" cy="354639"/>
          </a:xfrm>
          <a:prstGeom prst="ellipse">
            <a:avLst/>
          </a:prstGeom>
          <a:noFill/>
          <a:ln w="19050">
            <a:solidFill>
              <a:srgbClr val="49C0E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3" name="Rechteck 32">
            <a:extLst>
              <a:ext uri="{FF2B5EF4-FFF2-40B4-BE49-F238E27FC236}">
                <a16:creationId xmlns:a16="http://schemas.microsoft.com/office/drawing/2014/main" id="{65D4A70E-238C-4C36-84D2-249F5750FF8E}"/>
              </a:ext>
            </a:extLst>
          </xdr:cNvPr>
          <xdr:cNvSpPr/>
        </xdr:nvSpPr>
        <xdr:spPr>
          <a:xfrm>
            <a:off x="849410" y="12204146"/>
            <a:ext cx="283814" cy="20857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4" name="Rechteck 33">
            <a:extLst>
              <a:ext uri="{FF2B5EF4-FFF2-40B4-BE49-F238E27FC236}">
                <a16:creationId xmlns:a16="http://schemas.microsoft.com/office/drawing/2014/main" id="{06E23255-B386-4929-869C-485E02617A1D}"/>
              </a:ext>
            </a:extLst>
          </xdr:cNvPr>
          <xdr:cNvSpPr/>
        </xdr:nvSpPr>
        <xdr:spPr>
          <a:xfrm>
            <a:off x="997120" y="12033352"/>
            <a:ext cx="157062" cy="38020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5" name="Ellipse 34">
            <a:extLst>
              <a:ext uri="{FF2B5EF4-FFF2-40B4-BE49-F238E27FC236}">
                <a16:creationId xmlns:a16="http://schemas.microsoft.com/office/drawing/2014/main" id="{5FF8A081-1231-4303-A143-D878FDDF70E9}"/>
              </a:ext>
            </a:extLst>
          </xdr:cNvPr>
          <xdr:cNvSpPr/>
        </xdr:nvSpPr>
        <xdr:spPr>
          <a:xfrm>
            <a:off x="8405658" y="11673039"/>
            <a:ext cx="278372" cy="348341"/>
          </a:xfrm>
          <a:prstGeom prst="ellipse">
            <a:avLst/>
          </a:prstGeom>
          <a:noFill/>
          <a:ln w="19050">
            <a:solidFill>
              <a:srgbClr val="49C0E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6" name="Rechteck 35">
            <a:extLst>
              <a:ext uri="{FF2B5EF4-FFF2-40B4-BE49-F238E27FC236}">
                <a16:creationId xmlns:a16="http://schemas.microsoft.com/office/drawing/2014/main" id="{E8A87F96-AC9F-4796-B05B-35B33472A256}"/>
              </a:ext>
            </a:extLst>
          </xdr:cNvPr>
          <xdr:cNvSpPr/>
        </xdr:nvSpPr>
        <xdr:spPr>
          <a:xfrm>
            <a:off x="8393190" y="11640992"/>
            <a:ext cx="135121" cy="37391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7" name="Rechteck 36">
            <a:extLst>
              <a:ext uri="{FF2B5EF4-FFF2-40B4-BE49-F238E27FC236}">
                <a16:creationId xmlns:a16="http://schemas.microsoft.com/office/drawing/2014/main" id="{933289BF-EE70-4AE3-A333-86163F1A94FE}"/>
              </a:ext>
            </a:extLst>
          </xdr:cNvPr>
          <xdr:cNvSpPr/>
        </xdr:nvSpPr>
        <xdr:spPr>
          <a:xfrm>
            <a:off x="8516465" y="11485202"/>
            <a:ext cx="157467" cy="3796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8" name="Gerader Verbinder 37">
            <a:extLst>
              <a:ext uri="{FF2B5EF4-FFF2-40B4-BE49-F238E27FC236}">
                <a16:creationId xmlns:a16="http://schemas.microsoft.com/office/drawing/2014/main" id="{950DE51F-A2A8-4171-BE1C-E69BDCFB9913}"/>
              </a:ext>
            </a:extLst>
          </xdr:cNvPr>
          <xdr:cNvCxnSpPr>
            <a:stCxn id="35" idx="6"/>
          </xdr:cNvCxnSpPr>
        </xdr:nvCxnSpPr>
        <xdr:spPr>
          <a:xfrm flipH="1" flipV="1">
            <a:off x="8683638" y="368044"/>
            <a:ext cx="392" cy="11479166"/>
          </a:xfrm>
          <a:prstGeom prst="line">
            <a:avLst/>
          </a:prstGeom>
          <a:ln w="19050">
            <a:solidFill>
              <a:srgbClr val="49C0EF"/>
            </a:solidFill>
          </a:ln>
        </xdr:spPr>
        <xdr:style>
          <a:lnRef idx="1">
            <a:schemeClr val="accent1"/>
          </a:lnRef>
          <a:fillRef idx="0">
            <a:schemeClr val="accent1"/>
          </a:fillRef>
          <a:effectRef idx="0">
            <a:schemeClr val="accent1"/>
          </a:effectRef>
          <a:fontRef idx="minor">
            <a:schemeClr val="tx1"/>
          </a:fontRef>
        </xdr:style>
      </xdr:cxnSp>
      <xdr:cxnSp macro="">
        <xdr:nvCxnSpPr>
          <xdr:cNvPr id="39" name="Gerader Verbinder 38">
            <a:extLst>
              <a:ext uri="{FF2B5EF4-FFF2-40B4-BE49-F238E27FC236}">
                <a16:creationId xmlns:a16="http://schemas.microsoft.com/office/drawing/2014/main" id="{D639FE8A-609C-4F4B-93C4-7A42EC674BE5}"/>
              </a:ext>
            </a:extLst>
          </xdr:cNvPr>
          <xdr:cNvCxnSpPr/>
        </xdr:nvCxnSpPr>
        <xdr:spPr>
          <a:xfrm flipV="1">
            <a:off x="986097" y="12022520"/>
            <a:ext cx="7557565" cy="1466"/>
          </a:xfrm>
          <a:prstGeom prst="line">
            <a:avLst/>
          </a:prstGeom>
          <a:ln w="19050">
            <a:solidFill>
              <a:srgbClr val="49C0EF"/>
            </a:solidFill>
          </a:ln>
        </xdr:spPr>
        <xdr:style>
          <a:lnRef idx="1">
            <a:schemeClr val="accent1"/>
          </a:lnRef>
          <a:fillRef idx="0">
            <a:schemeClr val="accent1"/>
          </a:fillRef>
          <a:effectRef idx="0">
            <a:schemeClr val="accent1"/>
          </a:effectRef>
          <a:fontRef idx="minor">
            <a:schemeClr val="tx1"/>
          </a:fontRef>
        </xdr:style>
      </xdr:cxnSp>
      <xdr:cxnSp macro="">
        <xdr:nvCxnSpPr>
          <xdr:cNvPr id="40" name="Gerader Verbinder 39">
            <a:extLst>
              <a:ext uri="{FF2B5EF4-FFF2-40B4-BE49-F238E27FC236}">
                <a16:creationId xmlns:a16="http://schemas.microsoft.com/office/drawing/2014/main" id="{22DB9343-EBE1-4AEA-9309-A7A23E2E2C8E}"/>
              </a:ext>
            </a:extLst>
          </xdr:cNvPr>
          <xdr:cNvCxnSpPr/>
        </xdr:nvCxnSpPr>
        <xdr:spPr>
          <a:xfrm flipH="1" flipV="1">
            <a:off x="845977" y="12202298"/>
            <a:ext cx="380" cy="229482"/>
          </a:xfrm>
          <a:prstGeom prst="line">
            <a:avLst/>
          </a:prstGeom>
          <a:ln w="19050">
            <a:solidFill>
              <a:srgbClr val="49C0E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361764</xdr:colOff>
      <xdr:row>62</xdr:row>
      <xdr:rowOff>77989</xdr:rowOff>
    </xdr:from>
    <xdr:to>
      <xdr:col>18</xdr:col>
      <xdr:colOff>361232</xdr:colOff>
      <xdr:row>64</xdr:row>
      <xdr:rowOff>69274</xdr:rowOff>
    </xdr:to>
    <xdr:sp macro="" textlink="">
      <xdr:nvSpPr>
        <xdr:cNvPr id="45" name="Textfeld 44">
          <a:hlinkClick xmlns:r="http://schemas.openxmlformats.org/officeDocument/2006/relationships" r:id="rId1"/>
          <a:extLst>
            <a:ext uri="{FF2B5EF4-FFF2-40B4-BE49-F238E27FC236}">
              <a16:creationId xmlns:a16="http://schemas.microsoft.com/office/drawing/2014/main" id="{FBCFDDA2-2FF0-4223-884C-CCB7D5333D91}"/>
            </a:ext>
          </a:extLst>
        </xdr:cNvPr>
        <xdr:cNvSpPr txBox="1"/>
      </xdr:nvSpPr>
      <xdr:spPr>
        <a:xfrm>
          <a:off x="6278470" y="25206060"/>
          <a:ext cx="1577256" cy="349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p>
      </xdr:txBody>
    </xdr:sp>
    <xdr:clientData/>
  </xdr:twoCellAnchor>
  <xdr:twoCellAnchor>
    <xdr:from>
      <xdr:col>171</xdr:col>
      <xdr:colOff>47156</xdr:colOff>
      <xdr:row>0</xdr:row>
      <xdr:rowOff>0</xdr:rowOff>
    </xdr:from>
    <xdr:to>
      <xdr:col>180</xdr:col>
      <xdr:colOff>739978</xdr:colOff>
      <xdr:row>65</xdr:row>
      <xdr:rowOff>169156</xdr:rowOff>
    </xdr:to>
    <xdr:grpSp>
      <xdr:nvGrpSpPr>
        <xdr:cNvPr id="65" name="Gruppieren 64">
          <a:extLst>
            <a:ext uri="{FF2B5EF4-FFF2-40B4-BE49-F238E27FC236}">
              <a16:creationId xmlns:a16="http://schemas.microsoft.com/office/drawing/2014/main" id="{F888D486-7E35-40F5-9E60-27605E1851D0}"/>
            </a:ext>
          </a:extLst>
        </xdr:cNvPr>
        <xdr:cNvGrpSpPr/>
      </xdr:nvGrpSpPr>
      <xdr:grpSpPr>
        <a:xfrm>
          <a:off x="118501961" y="0"/>
          <a:ext cx="7800377" cy="11945866"/>
          <a:chOff x="838893" y="6318"/>
          <a:chExt cx="7853391" cy="12425462"/>
        </a:xfrm>
      </xdr:grpSpPr>
      <xdr:sp macro="" textlink="">
        <xdr:nvSpPr>
          <xdr:cNvPr id="66" name="Ellipse 65">
            <a:extLst>
              <a:ext uri="{FF2B5EF4-FFF2-40B4-BE49-F238E27FC236}">
                <a16:creationId xmlns:a16="http://schemas.microsoft.com/office/drawing/2014/main" id="{76FC266C-D00A-4A14-BED6-D427A64DF851}"/>
              </a:ext>
            </a:extLst>
          </xdr:cNvPr>
          <xdr:cNvSpPr/>
        </xdr:nvSpPr>
        <xdr:spPr>
          <a:xfrm>
            <a:off x="838893" y="454810"/>
            <a:ext cx="306657" cy="406882"/>
          </a:xfrm>
          <a:prstGeom prst="ellipse">
            <a:avLst/>
          </a:prstGeom>
          <a:solidFill>
            <a:srgbClr val="49C0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7" name="Rechteck 66">
            <a:extLst>
              <a:ext uri="{FF2B5EF4-FFF2-40B4-BE49-F238E27FC236}">
                <a16:creationId xmlns:a16="http://schemas.microsoft.com/office/drawing/2014/main" id="{956E6409-A7B9-4983-97BC-295AEA499805}"/>
              </a:ext>
            </a:extLst>
          </xdr:cNvPr>
          <xdr:cNvSpPr/>
        </xdr:nvSpPr>
        <xdr:spPr>
          <a:xfrm>
            <a:off x="839169" y="177844"/>
            <a:ext cx="7695581" cy="485504"/>
          </a:xfrm>
          <a:prstGeom prst="rect">
            <a:avLst/>
          </a:prstGeom>
          <a:solidFill>
            <a:srgbClr val="49C0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8" name="Rechteck 67">
            <a:extLst>
              <a:ext uri="{FF2B5EF4-FFF2-40B4-BE49-F238E27FC236}">
                <a16:creationId xmlns:a16="http://schemas.microsoft.com/office/drawing/2014/main" id="{5AB11F8E-559D-42EB-B398-C982DA09800C}"/>
              </a:ext>
            </a:extLst>
          </xdr:cNvPr>
          <xdr:cNvSpPr/>
        </xdr:nvSpPr>
        <xdr:spPr>
          <a:xfrm>
            <a:off x="987034" y="392113"/>
            <a:ext cx="7692628" cy="471365"/>
          </a:xfrm>
          <a:prstGeom prst="rect">
            <a:avLst/>
          </a:prstGeom>
          <a:solidFill>
            <a:srgbClr val="49C0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9" name="Textfeld 68">
            <a:extLst>
              <a:ext uri="{FF2B5EF4-FFF2-40B4-BE49-F238E27FC236}">
                <a16:creationId xmlns:a16="http://schemas.microsoft.com/office/drawing/2014/main" id="{2623F133-0ED5-490F-9B23-4378A37F29F5}"/>
              </a:ext>
            </a:extLst>
          </xdr:cNvPr>
          <xdr:cNvSpPr txBox="1"/>
        </xdr:nvSpPr>
        <xdr:spPr>
          <a:xfrm>
            <a:off x="3397080" y="169648"/>
            <a:ext cx="2780380" cy="5417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2800">
                <a:solidFill>
                  <a:schemeClr val="bg1"/>
                </a:solidFill>
                <a:latin typeface="Gotham Black" panose="02000603040000020004" pitchFamily="2" charset="0"/>
              </a:rPr>
              <a:t>CERAFILTEC</a:t>
            </a:r>
          </a:p>
        </xdr:txBody>
      </xdr:sp>
      <xdr:sp macro="" textlink="">
        <xdr:nvSpPr>
          <xdr:cNvPr id="70" name="Textfeld 69">
            <a:extLst>
              <a:ext uri="{FF2B5EF4-FFF2-40B4-BE49-F238E27FC236}">
                <a16:creationId xmlns:a16="http://schemas.microsoft.com/office/drawing/2014/main" id="{FC082162-93F6-4644-A92C-E255BD725864}"/>
              </a:ext>
            </a:extLst>
          </xdr:cNvPr>
          <xdr:cNvSpPr txBox="1"/>
        </xdr:nvSpPr>
        <xdr:spPr>
          <a:xfrm>
            <a:off x="3431249" y="563504"/>
            <a:ext cx="2733497" cy="271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15">
                <a:solidFill>
                  <a:schemeClr val="bg1"/>
                </a:solidFill>
                <a:latin typeface="Gotham Book" panose="02000603040000020004" pitchFamily="2" charset="0"/>
              </a:rPr>
              <a:t>CLEAN WATER. EVERYWHERE.</a:t>
            </a:r>
          </a:p>
        </xdr:txBody>
      </xdr:sp>
      <xdr:sp macro="" textlink="">
        <xdr:nvSpPr>
          <xdr:cNvPr id="71" name="Ellipse 70">
            <a:extLst>
              <a:ext uri="{FF2B5EF4-FFF2-40B4-BE49-F238E27FC236}">
                <a16:creationId xmlns:a16="http://schemas.microsoft.com/office/drawing/2014/main" id="{58F8FFB3-DF93-4BF1-B2B5-0338F458D0E2}"/>
              </a:ext>
            </a:extLst>
          </xdr:cNvPr>
          <xdr:cNvSpPr/>
        </xdr:nvSpPr>
        <xdr:spPr>
          <a:xfrm>
            <a:off x="8406627" y="177693"/>
            <a:ext cx="285657" cy="406881"/>
          </a:xfrm>
          <a:prstGeom prst="ellipse">
            <a:avLst/>
          </a:prstGeom>
          <a:solidFill>
            <a:srgbClr val="49C0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2" name="Gerader Verbinder 71">
            <a:extLst>
              <a:ext uri="{FF2B5EF4-FFF2-40B4-BE49-F238E27FC236}">
                <a16:creationId xmlns:a16="http://schemas.microsoft.com/office/drawing/2014/main" id="{54C0237C-DA2C-40A7-BB1C-98A6CB1B592C}"/>
              </a:ext>
            </a:extLst>
          </xdr:cNvPr>
          <xdr:cNvCxnSpPr/>
        </xdr:nvCxnSpPr>
        <xdr:spPr>
          <a:xfrm flipV="1">
            <a:off x="846334" y="6318"/>
            <a:ext cx="0" cy="467214"/>
          </a:xfrm>
          <a:prstGeom prst="line">
            <a:avLst/>
          </a:prstGeom>
          <a:ln w="19050">
            <a:solidFill>
              <a:srgbClr val="49C0EF"/>
            </a:solidFill>
          </a:ln>
        </xdr:spPr>
        <xdr:style>
          <a:lnRef idx="1">
            <a:schemeClr val="accent1"/>
          </a:lnRef>
          <a:fillRef idx="0">
            <a:schemeClr val="accent1"/>
          </a:fillRef>
          <a:effectRef idx="0">
            <a:schemeClr val="accent1"/>
          </a:effectRef>
          <a:fontRef idx="minor">
            <a:schemeClr val="tx1"/>
          </a:fontRef>
        </xdr:style>
      </xdr:cxnSp>
      <xdr:sp macro="" textlink="">
        <xdr:nvSpPr>
          <xdr:cNvPr id="73" name="Textfeld 72">
            <a:extLst>
              <a:ext uri="{FF2B5EF4-FFF2-40B4-BE49-F238E27FC236}">
                <a16:creationId xmlns:a16="http://schemas.microsoft.com/office/drawing/2014/main" id="{35859F9F-B240-42C2-9C36-DB0DCC02C5CF}"/>
              </a:ext>
            </a:extLst>
          </xdr:cNvPr>
          <xdr:cNvSpPr txBox="1"/>
        </xdr:nvSpPr>
        <xdr:spPr>
          <a:xfrm>
            <a:off x="1374957" y="12046990"/>
            <a:ext cx="6843912" cy="2154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730">
                <a:solidFill>
                  <a:srgbClr val="49C0EF"/>
                </a:solidFill>
                <a:latin typeface="Gotham Black" panose="02000603040000020004" pitchFamily="2" charset="0"/>
              </a:rPr>
              <a:t>CERAFILTEC FZE </a:t>
            </a:r>
            <a:r>
              <a:rPr lang="en-US" sz="730">
                <a:solidFill>
                  <a:srgbClr val="49C0EF"/>
                </a:solidFill>
                <a:latin typeface="Gotham Book" panose="02000603040000020004" pitchFamily="2" charset="0"/>
              </a:rPr>
              <a:t>| </a:t>
            </a:r>
            <a:r>
              <a:rPr lang="en-US" sz="730" b="0">
                <a:solidFill>
                  <a:srgbClr val="49C0EF"/>
                </a:solidFill>
                <a:latin typeface="Gotham Book" panose="02000603040000020004" pitchFamily="2" charset="0"/>
              </a:rPr>
              <a:t>SIT Tower</a:t>
            </a:r>
            <a:r>
              <a:rPr lang="en-US" sz="730" b="0" baseline="0">
                <a:solidFill>
                  <a:srgbClr val="49C0EF"/>
                </a:solidFill>
                <a:latin typeface="Gotham Book" panose="02000603040000020004" pitchFamily="2" charset="0"/>
              </a:rPr>
              <a:t> Office 1114 | Dubai Silicon Oasis | Dubai | UAE | email: info@cerafiltec.com | web: www.cerafiltec.com</a:t>
            </a:r>
            <a:endParaRPr lang="en-US" sz="730" b="0">
              <a:solidFill>
                <a:srgbClr val="49C0EF"/>
              </a:solidFill>
              <a:latin typeface="Gotham Book" panose="02000603040000020004" pitchFamily="2" charset="0"/>
            </a:endParaRPr>
          </a:p>
        </xdr:txBody>
      </xdr:sp>
      <xdr:sp macro="" textlink="">
        <xdr:nvSpPr>
          <xdr:cNvPr id="74" name="Ellipse 73">
            <a:extLst>
              <a:ext uri="{FF2B5EF4-FFF2-40B4-BE49-F238E27FC236}">
                <a16:creationId xmlns:a16="http://schemas.microsoft.com/office/drawing/2014/main" id="{E3F80166-1785-4FC0-86A7-49241D23A069}"/>
              </a:ext>
            </a:extLst>
          </xdr:cNvPr>
          <xdr:cNvSpPr/>
        </xdr:nvSpPr>
        <xdr:spPr>
          <a:xfrm>
            <a:off x="846947" y="12024525"/>
            <a:ext cx="287357" cy="354639"/>
          </a:xfrm>
          <a:prstGeom prst="ellipse">
            <a:avLst/>
          </a:prstGeom>
          <a:noFill/>
          <a:ln w="19050">
            <a:solidFill>
              <a:srgbClr val="49C0E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5" name="Rechteck 74">
            <a:extLst>
              <a:ext uri="{FF2B5EF4-FFF2-40B4-BE49-F238E27FC236}">
                <a16:creationId xmlns:a16="http://schemas.microsoft.com/office/drawing/2014/main" id="{6F70CB2B-F941-499C-8A65-7FD4E0AF46BD}"/>
              </a:ext>
            </a:extLst>
          </xdr:cNvPr>
          <xdr:cNvSpPr/>
        </xdr:nvSpPr>
        <xdr:spPr>
          <a:xfrm>
            <a:off x="849410" y="12204146"/>
            <a:ext cx="293942" cy="20857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6" name="Rechteck 75">
            <a:extLst>
              <a:ext uri="{FF2B5EF4-FFF2-40B4-BE49-F238E27FC236}">
                <a16:creationId xmlns:a16="http://schemas.microsoft.com/office/drawing/2014/main" id="{F4231CD6-28E6-48E1-AE88-F1183E73325E}"/>
              </a:ext>
            </a:extLst>
          </xdr:cNvPr>
          <xdr:cNvSpPr/>
        </xdr:nvSpPr>
        <xdr:spPr>
          <a:xfrm>
            <a:off x="997120" y="12033352"/>
            <a:ext cx="185999" cy="21725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7" name="Ellipse 76">
            <a:extLst>
              <a:ext uri="{FF2B5EF4-FFF2-40B4-BE49-F238E27FC236}">
                <a16:creationId xmlns:a16="http://schemas.microsoft.com/office/drawing/2014/main" id="{A069FA08-D191-4610-A2A3-6021BDD541CC}"/>
              </a:ext>
            </a:extLst>
          </xdr:cNvPr>
          <xdr:cNvSpPr/>
        </xdr:nvSpPr>
        <xdr:spPr>
          <a:xfrm>
            <a:off x="8405658" y="11673039"/>
            <a:ext cx="278372" cy="348341"/>
          </a:xfrm>
          <a:prstGeom prst="ellipse">
            <a:avLst/>
          </a:prstGeom>
          <a:noFill/>
          <a:ln w="19050">
            <a:solidFill>
              <a:srgbClr val="49C0E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8" name="Rechteck 77">
            <a:extLst>
              <a:ext uri="{FF2B5EF4-FFF2-40B4-BE49-F238E27FC236}">
                <a16:creationId xmlns:a16="http://schemas.microsoft.com/office/drawing/2014/main" id="{19954CD7-09D0-482D-9995-4BC784F82978}"/>
              </a:ext>
            </a:extLst>
          </xdr:cNvPr>
          <xdr:cNvSpPr/>
        </xdr:nvSpPr>
        <xdr:spPr>
          <a:xfrm>
            <a:off x="8384355" y="11640992"/>
            <a:ext cx="143955" cy="37391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9" name="Rechteck 78">
            <a:extLst>
              <a:ext uri="{FF2B5EF4-FFF2-40B4-BE49-F238E27FC236}">
                <a16:creationId xmlns:a16="http://schemas.microsoft.com/office/drawing/2014/main" id="{FD530F95-E96C-47C2-8A2B-77CBD77465D4}"/>
              </a:ext>
            </a:extLst>
          </xdr:cNvPr>
          <xdr:cNvSpPr/>
        </xdr:nvSpPr>
        <xdr:spPr>
          <a:xfrm>
            <a:off x="8516465" y="11485202"/>
            <a:ext cx="157467" cy="3796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0" name="Gerader Verbinder 79">
            <a:extLst>
              <a:ext uri="{FF2B5EF4-FFF2-40B4-BE49-F238E27FC236}">
                <a16:creationId xmlns:a16="http://schemas.microsoft.com/office/drawing/2014/main" id="{44E19855-2579-4F8A-9416-080CD60C01CE}"/>
              </a:ext>
            </a:extLst>
          </xdr:cNvPr>
          <xdr:cNvCxnSpPr>
            <a:stCxn id="77" idx="6"/>
          </xdr:cNvCxnSpPr>
        </xdr:nvCxnSpPr>
        <xdr:spPr>
          <a:xfrm flipH="1" flipV="1">
            <a:off x="8683638" y="368044"/>
            <a:ext cx="392" cy="11479166"/>
          </a:xfrm>
          <a:prstGeom prst="line">
            <a:avLst/>
          </a:prstGeom>
          <a:ln w="19050">
            <a:solidFill>
              <a:srgbClr val="49C0EF"/>
            </a:solidFill>
          </a:ln>
        </xdr:spPr>
        <xdr:style>
          <a:lnRef idx="1">
            <a:schemeClr val="accent1"/>
          </a:lnRef>
          <a:fillRef idx="0">
            <a:schemeClr val="accent1"/>
          </a:fillRef>
          <a:effectRef idx="0">
            <a:schemeClr val="accent1"/>
          </a:effectRef>
          <a:fontRef idx="minor">
            <a:schemeClr val="tx1"/>
          </a:fontRef>
        </xdr:style>
      </xdr:cxnSp>
      <xdr:cxnSp macro="">
        <xdr:nvCxnSpPr>
          <xdr:cNvPr id="81" name="Gerader Verbinder 80">
            <a:extLst>
              <a:ext uri="{FF2B5EF4-FFF2-40B4-BE49-F238E27FC236}">
                <a16:creationId xmlns:a16="http://schemas.microsoft.com/office/drawing/2014/main" id="{03470254-5108-44D9-84D3-74ED2F0F9A98}"/>
              </a:ext>
            </a:extLst>
          </xdr:cNvPr>
          <xdr:cNvCxnSpPr/>
        </xdr:nvCxnSpPr>
        <xdr:spPr>
          <a:xfrm flipV="1">
            <a:off x="986097" y="12022520"/>
            <a:ext cx="7557565" cy="1466"/>
          </a:xfrm>
          <a:prstGeom prst="line">
            <a:avLst/>
          </a:prstGeom>
          <a:ln w="19050">
            <a:solidFill>
              <a:srgbClr val="49C0EF"/>
            </a:solidFill>
          </a:ln>
        </xdr:spPr>
        <xdr:style>
          <a:lnRef idx="1">
            <a:schemeClr val="accent1"/>
          </a:lnRef>
          <a:fillRef idx="0">
            <a:schemeClr val="accent1"/>
          </a:fillRef>
          <a:effectRef idx="0">
            <a:schemeClr val="accent1"/>
          </a:effectRef>
          <a:fontRef idx="minor">
            <a:schemeClr val="tx1"/>
          </a:fontRef>
        </xdr:style>
      </xdr:cxnSp>
      <xdr:cxnSp macro="">
        <xdr:nvCxnSpPr>
          <xdr:cNvPr id="82" name="Gerader Verbinder 81">
            <a:extLst>
              <a:ext uri="{FF2B5EF4-FFF2-40B4-BE49-F238E27FC236}">
                <a16:creationId xmlns:a16="http://schemas.microsoft.com/office/drawing/2014/main" id="{1DBC5CB3-3D7A-4A1F-B913-0A1D306C34B9}"/>
              </a:ext>
            </a:extLst>
          </xdr:cNvPr>
          <xdr:cNvCxnSpPr/>
        </xdr:nvCxnSpPr>
        <xdr:spPr>
          <a:xfrm flipH="1" flipV="1">
            <a:off x="845977" y="12202298"/>
            <a:ext cx="380" cy="229482"/>
          </a:xfrm>
          <a:prstGeom prst="line">
            <a:avLst/>
          </a:prstGeom>
          <a:ln w="19050">
            <a:solidFill>
              <a:srgbClr val="49C0EF"/>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498225</xdr:colOff>
      <xdr:row>68</xdr:row>
      <xdr:rowOff>1</xdr:rowOff>
    </xdr:from>
    <xdr:to>
      <xdr:col>29</xdr:col>
      <xdr:colOff>492364</xdr:colOff>
      <xdr:row>68</xdr:row>
      <xdr:rowOff>1</xdr:rowOff>
    </xdr:to>
    <xdr:cxnSp macro="">
      <xdr:nvCxnSpPr>
        <xdr:cNvPr id="20" name="Gerader Verbinder 19">
          <a:extLst>
            <a:ext uri="{FF2B5EF4-FFF2-40B4-BE49-F238E27FC236}">
              <a16:creationId xmlns:a16="http://schemas.microsoft.com/office/drawing/2014/main" id="{6D0E2701-7BFE-4561-9F29-6FB3A20C1442}"/>
            </a:ext>
          </a:extLst>
        </xdr:cNvPr>
        <xdr:cNvCxnSpPr/>
      </xdr:nvCxnSpPr>
      <xdr:spPr>
        <a:xfrm flipH="1">
          <a:off x="498225" y="12385432"/>
          <a:ext cx="8757139" cy="0"/>
        </a:xfrm>
        <a:prstGeom prst="line">
          <a:avLst/>
        </a:prstGeom>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422023</xdr:colOff>
      <xdr:row>135</xdr:row>
      <xdr:rowOff>2</xdr:rowOff>
    </xdr:from>
    <xdr:to>
      <xdr:col>29</xdr:col>
      <xdr:colOff>416162</xdr:colOff>
      <xdr:row>135</xdr:row>
      <xdr:rowOff>2</xdr:rowOff>
    </xdr:to>
    <xdr:cxnSp macro="">
      <xdr:nvCxnSpPr>
        <xdr:cNvPr id="83" name="Gerader Verbinder 82">
          <a:extLst>
            <a:ext uri="{FF2B5EF4-FFF2-40B4-BE49-F238E27FC236}">
              <a16:creationId xmlns:a16="http://schemas.microsoft.com/office/drawing/2014/main" id="{749CC54F-BB7D-4479-8755-74BF4F5CA7D5}"/>
            </a:ext>
          </a:extLst>
        </xdr:cNvPr>
        <xdr:cNvCxnSpPr/>
      </xdr:nvCxnSpPr>
      <xdr:spPr>
        <a:xfrm flipH="1">
          <a:off x="422023" y="24559848"/>
          <a:ext cx="8757139" cy="0"/>
        </a:xfrm>
        <a:prstGeom prst="line">
          <a:avLst/>
        </a:prstGeom>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0</xdr:row>
      <xdr:rowOff>115</xdr:rowOff>
    </xdr:from>
    <xdr:to>
      <xdr:col>1</xdr:col>
      <xdr:colOff>0</xdr:colOff>
      <xdr:row>136</xdr:row>
      <xdr:rowOff>62561</xdr:rowOff>
    </xdr:to>
    <xdr:cxnSp macro="">
      <xdr:nvCxnSpPr>
        <xdr:cNvPr id="84" name="Gerader Verbinder 83">
          <a:extLst>
            <a:ext uri="{FF2B5EF4-FFF2-40B4-BE49-F238E27FC236}">
              <a16:creationId xmlns:a16="http://schemas.microsoft.com/office/drawing/2014/main" id="{B1B07B9D-213B-47AD-B512-5E083FF32A3F}"/>
            </a:ext>
          </a:extLst>
        </xdr:cNvPr>
        <xdr:cNvCxnSpPr/>
      </xdr:nvCxnSpPr>
      <xdr:spPr>
        <a:xfrm>
          <a:off x="791308" y="115"/>
          <a:ext cx="0" cy="24804000"/>
        </a:xfrm>
        <a:prstGeom prst="line">
          <a:avLst/>
        </a:prstGeom>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0</xdr:row>
      <xdr:rowOff>5974</xdr:rowOff>
    </xdr:from>
    <xdr:to>
      <xdr:col>29</xdr:col>
      <xdr:colOff>0</xdr:colOff>
      <xdr:row>136</xdr:row>
      <xdr:rowOff>68420</xdr:rowOff>
    </xdr:to>
    <xdr:cxnSp macro="">
      <xdr:nvCxnSpPr>
        <xdr:cNvPr id="86" name="Gerader Verbinder 85">
          <a:extLst>
            <a:ext uri="{FF2B5EF4-FFF2-40B4-BE49-F238E27FC236}">
              <a16:creationId xmlns:a16="http://schemas.microsoft.com/office/drawing/2014/main" id="{85AC7A02-58D3-44E2-88FC-23D18D495BE7}"/>
            </a:ext>
          </a:extLst>
        </xdr:cNvPr>
        <xdr:cNvCxnSpPr/>
      </xdr:nvCxnSpPr>
      <xdr:spPr>
        <a:xfrm>
          <a:off x="8763000" y="5974"/>
          <a:ext cx="0" cy="24804000"/>
        </a:xfrm>
        <a:prstGeom prst="line">
          <a:avLst/>
        </a:prstGeom>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56423</xdr:colOff>
      <xdr:row>0</xdr:row>
      <xdr:rowOff>32633</xdr:rowOff>
    </xdr:from>
    <xdr:to>
      <xdr:col>169</xdr:col>
      <xdr:colOff>609600</xdr:colOff>
      <xdr:row>321</xdr:row>
      <xdr:rowOff>32633</xdr:rowOff>
    </xdr:to>
    <xdr:sp macro="" textlink="">
      <xdr:nvSpPr>
        <xdr:cNvPr id="87" name="Rechteck 86">
          <a:extLst>
            <a:ext uri="{FF2B5EF4-FFF2-40B4-BE49-F238E27FC236}">
              <a16:creationId xmlns:a16="http://schemas.microsoft.com/office/drawing/2014/main" id="{9F2FA2CF-A37F-4D92-875D-1E14177D40CB}"/>
            </a:ext>
          </a:extLst>
        </xdr:cNvPr>
        <xdr:cNvSpPr/>
      </xdr:nvSpPr>
      <xdr:spPr>
        <a:xfrm>
          <a:off x="8438423" y="32633"/>
          <a:ext cx="104947177" cy="49149000"/>
        </a:xfrm>
        <a:prstGeom prst="rect">
          <a:avLst/>
        </a:prstGeom>
        <a:solidFill>
          <a:srgbClr val="49C0EF"/>
        </a:solidFill>
        <a:ln>
          <a:solidFill>
            <a:srgbClr val="49C0E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361764</xdr:colOff>
      <xdr:row>129</xdr:row>
      <xdr:rowOff>77989</xdr:rowOff>
    </xdr:from>
    <xdr:to>
      <xdr:col>18</xdr:col>
      <xdr:colOff>361232</xdr:colOff>
      <xdr:row>131</xdr:row>
      <xdr:rowOff>69274</xdr:rowOff>
    </xdr:to>
    <xdr:sp macro="" textlink="">
      <xdr:nvSpPr>
        <xdr:cNvPr id="89" name="Textfeld 88">
          <a:hlinkClick xmlns:r="http://schemas.openxmlformats.org/officeDocument/2006/relationships" r:id="rId1"/>
          <a:extLst>
            <a:ext uri="{FF2B5EF4-FFF2-40B4-BE49-F238E27FC236}">
              <a16:creationId xmlns:a16="http://schemas.microsoft.com/office/drawing/2014/main" id="{0124900B-BCB1-4DA8-BE3E-1CABB2D98C9D}"/>
            </a:ext>
          </a:extLst>
        </xdr:cNvPr>
        <xdr:cNvSpPr txBox="1"/>
      </xdr:nvSpPr>
      <xdr:spPr>
        <a:xfrm>
          <a:off x="6250935" y="11562418"/>
          <a:ext cx="1567011" cy="361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p>
      </xdr:txBody>
    </xdr:sp>
    <xdr:clientData/>
  </xdr:twoCellAnchor>
  <xdr:twoCellAnchor>
    <xdr:from>
      <xdr:col>0</xdr:col>
      <xdr:colOff>1</xdr:colOff>
      <xdr:row>135</xdr:row>
      <xdr:rowOff>65315</xdr:rowOff>
    </xdr:from>
    <xdr:to>
      <xdr:col>169</xdr:col>
      <xdr:colOff>152401</xdr:colOff>
      <xdr:row>321</xdr:row>
      <xdr:rowOff>0</xdr:rowOff>
    </xdr:to>
    <xdr:sp macro="" textlink="">
      <xdr:nvSpPr>
        <xdr:cNvPr id="90" name="Rechteck 89">
          <a:extLst>
            <a:ext uri="{FF2B5EF4-FFF2-40B4-BE49-F238E27FC236}">
              <a16:creationId xmlns:a16="http://schemas.microsoft.com/office/drawing/2014/main" id="{2EFDC7EB-CA87-49CA-9416-F474CD67FB41}"/>
            </a:ext>
          </a:extLst>
        </xdr:cNvPr>
        <xdr:cNvSpPr/>
      </xdr:nvSpPr>
      <xdr:spPr>
        <a:xfrm>
          <a:off x="1" y="25080686"/>
          <a:ext cx="9579429" cy="34355314"/>
        </a:xfrm>
        <a:prstGeom prst="rect">
          <a:avLst/>
        </a:prstGeom>
        <a:solidFill>
          <a:srgbClr val="49C0EF"/>
        </a:solidFill>
        <a:ln>
          <a:solidFill>
            <a:srgbClr val="49C0E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0</xdr:row>
      <xdr:rowOff>15368</xdr:rowOff>
    </xdr:from>
    <xdr:to>
      <xdr:col>0</xdr:col>
      <xdr:colOff>746760</xdr:colOff>
      <xdr:row>185</xdr:row>
      <xdr:rowOff>113019</xdr:rowOff>
    </xdr:to>
    <xdr:sp macro="" textlink="">
      <xdr:nvSpPr>
        <xdr:cNvPr id="91" name="Rechteck 90">
          <a:extLst>
            <a:ext uri="{FF2B5EF4-FFF2-40B4-BE49-F238E27FC236}">
              <a16:creationId xmlns:a16="http://schemas.microsoft.com/office/drawing/2014/main" id="{6093A397-819E-4A05-B38D-985C6229DA7C}"/>
            </a:ext>
          </a:extLst>
        </xdr:cNvPr>
        <xdr:cNvSpPr/>
      </xdr:nvSpPr>
      <xdr:spPr>
        <a:xfrm>
          <a:off x="0" y="15368"/>
          <a:ext cx="746760" cy="33302922"/>
        </a:xfrm>
        <a:prstGeom prst="rect">
          <a:avLst/>
        </a:prstGeom>
        <a:solidFill>
          <a:srgbClr val="49C0EF"/>
        </a:solidFill>
        <a:ln>
          <a:solidFill>
            <a:srgbClr val="49C0E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5DD77-BAB9-4B92-95D6-7E971AFD8898}">
  <sheetPr>
    <pageSetUpPr fitToPage="1"/>
  </sheetPr>
  <dimension ref="A1:FY135"/>
  <sheetViews>
    <sheetView tabSelected="1" zoomScaleNormal="100" zoomScaleSheetLayoutView="85" workbookViewId="0">
      <selection activeCell="F16" sqref="F16:K16"/>
    </sheetView>
  </sheetViews>
  <sheetFormatPr baseColWidth="10" defaultColWidth="11.5546875" defaultRowHeight="14.4" x14ac:dyDescent="0.3"/>
  <cols>
    <col min="1" max="1" width="11.5546875" style="1"/>
    <col min="2" max="22" width="5.6640625" style="1" customWidth="1"/>
    <col min="23" max="28" width="5.6640625" style="19" customWidth="1"/>
    <col min="29" max="29" width="5.6640625" style="1" customWidth="1"/>
    <col min="30" max="30" width="0" style="1" hidden="1" customWidth="1"/>
    <col min="31" max="36" width="11.5546875" style="1" hidden="1" customWidth="1"/>
    <col min="37" max="170" width="11.5546875" style="1" customWidth="1"/>
    <col min="171" max="180" width="11.5546875" style="1"/>
    <col min="181" max="181" width="10.6640625" style="1" customWidth="1"/>
    <col min="182" max="16384" width="11.5546875" style="1"/>
  </cols>
  <sheetData>
    <row r="1" spans="2:181" x14ac:dyDescent="0.3">
      <c r="B1" s="35"/>
      <c r="C1" s="36"/>
      <c r="D1" s="36"/>
      <c r="E1" s="36"/>
      <c r="F1" s="36"/>
      <c r="G1" s="36"/>
      <c r="H1" s="36"/>
      <c r="I1" s="36"/>
      <c r="J1" s="36"/>
      <c r="K1" s="36"/>
      <c r="L1" s="36"/>
      <c r="M1" s="36"/>
      <c r="N1" s="36"/>
      <c r="O1" s="36"/>
      <c r="P1" s="36"/>
      <c r="Q1" s="36"/>
      <c r="R1" s="36"/>
      <c r="S1" s="36"/>
      <c r="T1" s="36"/>
      <c r="U1" s="37"/>
      <c r="V1" s="13"/>
      <c r="W1" s="60"/>
      <c r="X1" s="60"/>
      <c r="Y1" s="60"/>
      <c r="Z1" s="60"/>
      <c r="AA1" s="60"/>
      <c r="AB1" s="60"/>
      <c r="AC1" s="13"/>
    </row>
    <row r="2" spans="2:181" x14ac:dyDescent="0.3">
      <c r="B2" s="38"/>
      <c r="C2" s="13"/>
      <c r="D2" s="13"/>
      <c r="E2" s="13"/>
      <c r="F2" s="13"/>
      <c r="G2" s="13"/>
      <c r="H2" s="13"/>
      <c r="I2" s="13"/>
      <c r="J2" s="13"/>
      <c r="K2" s="13"/>
      <c r="L2" s="13"/>
      <c r="M2" s="13"/>
      <c r="N2" s="13"/>
      <c r="O2" s="13"/>
      <c r="P2" s="13"/>
      <c r="Q2" s="13"/>
      <c r="R2" s="13"/>
      <c r="S2" s="13"/>
      <c r="T2" s="13"/>
      <c r="U2" s="39"/>
      <c r="V2" s="13"/>
      <c r="W2" s="60"/>
      <c r="X2" s="60"/>
      <c r="Y2" s="60"/>
      <c r="Z2" s="60"/>
      <c r="AA2" s="60"/>
      <c r="AB2" s="60"/>
      <c r="AC2" s="13"/>
    </row>
    <row r="3" spans="2:181" x14ac:dyDescent="0.3">
      <c r="B3" s="38"/>
      <c r="C3" s="13"/>
      <c r="D3" s="13"/>
      <c r="E3" s="13"/>
      <c r="F3" s="13"/>
      <c r="G3" s="13"/>
      <c r="H3" s="13"/>
      <c r="I3" s="13"/>
      <c r="J3" s="13"/>
      <c r="K3" s="13"/>
      <c r="L3" s="13"/>
      <c r="M3" s="13"/>
      <c r="N3" s="13"/>
      <c r="O3" s="13"/>
      <c r="P3" s="13"/>
      <c r="Q3" s="13"/>
      <c r="R3" s="13"/>
      <c r="S3" s="13"/>
      <c r="T3" s="13"/>
      <c r="U3" s="39"/>
      <c r="V3" s="13"/>
      <c r="W3" s="60"/>
      <c r="X3" s="60"/>
      <c r="Y3" s="60"/>
      <c r="Z3" s="60"/>
      <c r="AA3" s="60"/>
      <c r="AB3" s="60"/>
      <c r="AC3" s="13"/>
    </row>
    <row r="4" spans="2:181" x14ac:dyDescent="0.3">
      <c r="B4" s="38"/>
      <c r="C4" s="13"/>
      <c r="D4" s="13"/>
      <c r="E4" s="13"/>
      <c r="F4" s="13"/>
      <c r="G4" s="13"/>
      <c r="H4" s="13"/>
      <c r="I4" s="13"/>
      <c r="J4" s="13"/>
      <c r="K4" s="13"/>
      <c r="L4" s="13"/>
      <c r="M4" s="13"/>
      <c r="N4" s="13"/>
      <c r="O4" s="13"/>
      <c r="P4" s="13"/>
      <c r="Q4" s="13"/>
      <c r="R4" s="13"/>
      <c r="S4" s="13"/>
      <c r="T4" s="13"/>
      <c r="U4" s="39"/>
      <c r="V4" s="13"/>
      <c r="W4" s="60"/>
      <c r="X4" s="60"/>
      <c r="Y4" s="60"/>
      <c r="Z4" s="60"/>
      <c r="AA4" s="60"/>
      <c r="AB4" s="60"/>
      <c r="AC4" s="13"/>
    </row>
    <row r="5" spans="2:181" x14ac:dyDescent="0.3">
      <c r="B5" s="38"/>
      <c r="C5" s="13"/>
      <c r="D5" s="13"/>
      <c r="E5" s="13"/>
      <c r="F5" s="13"/>
      <c r="G5" s="13"/>
      <c r="H5" s="13"/>
      <c r="I5" s="13"/>
      <c r="J5" s="13"/>
      <c r="K5" s="13"/>
      <c r="L5" s="13"/>
      <c r="M5" s="13"/>
      <c r="N5" s="13"/>
      <c r="O5" s="13"/>
      <c r="P5" s="13"/>
      <c r="Q5" s="13"/>
      <c r="R5" s="13"/>
      <c r="S5" s="13"/>
      <c r="T5" s="13"/>
      <c r="U5" s="39"/>
      <c r="V5" s="13"/>
      <c r="W5" s="60"/>
      <c r="X5" s="60"/>
      <c r="Y5" s="60"/>
      <c r="Z5" s="60"/>
      <c r="AA5" s="60"/>
      <c r="AB5" s="60"/>
      <c r="AC5" s="13"/>
    </row>
    <row r="6" spans="2:181" x14ac:dyDescent="0.3">
      <c r="B6" s="38"/>
      <c r="C6" s="13"/>
      <c r="D6" s="13"/>
      <c r="E6" s="13"/>
      <c r="F6" s="13"/>
      <c r="G6" s="13"/>
      <c r="H6" s="13"/>
      <c r="I6" s="13"/>
      <c r="J6" s="13"/>
      <c r="K6" s="13"/>
      <c r="L6" s="13"/>
      <c r="M6" s="13"/>
      <c r="N6" s="13"/>
      <c r="O6" s="13"/>
      <c r="P6" s="13"/>
      <c r="Q6" s="13"/>
      <c r="R6" s="13"/>
      <c r="S6" s="13"/>
      <c r="T6" s="13"/>
      <c r="U6" s="39"/>
      <c r="V6" s="13"/>
      <c r="W6" s="60"/>
      <c r="X6" s="60"/>
      <c r="Y6" s="60"/>
      <c r="Z6" s="60"/>
      <c r="AA6" s="60"/>
      <c r="AB6" s="60"/>
      <c r="AC6" s="13"/>
    </row>
    <row r="7" spans="2:181" ht="14.4" customHeight="1" x14ac:dyDescent="0.3">
      <c r="B7" s="38"/>
      <c r="C7" s="13"/>
      <c r="D7" s="13"/>
      <c r="E7" s="13"/>
      <c r="F7" s="13"/>
      <c r="G7" s="13"/>
      <c r="H7" s="13"/>
      <c r="I7" s="13"/>
      <c r="J7" s="13"/>
      <c r="K7" s="13"/>
      <c r="L7" s="13"/>
      <c r="M7" s="13"/>
      <c r="N7" s="13"/>
      <c r="O7" s="13"/>
      <c r="P7" s="13"/>
      <c r="Q7" s="13"/>
      <c r="R7" s="13"/>
      <c r="S7" s="13"/>
      <c r="T7" s="13"/>
      <c r="U7" s="39"/>
      <c r="V7" s="13"/>
      <c r="W7" s="60"/>
      <c r="X7" s="60"/>
      <c r="Y7" s="60"/>
      <c r="Z7" s="60"/>
      <c r="AA7" s="60"/>
      <c r="AB7" s="60"/>
      <c r="AC7" s="13"/>
    </row>
    <row r="8" spans="2:181" ht="14.4" customHeight="1" x14ac:dyDescent="0.3">
      <c r="B8" s="83" t="s">
        <v>9</v>
      </c>
      <c r="C8" s="84"/>
      <c r="D8" s="84"/>
      <c r="E8" s="84"/>
      <c r="F8" s="84"/>
      <c r="G8" s="84"/>
      <c r="H8" s="84"/>
      <c r="I8" s="84"/>
      <c r="J8" s="84"/>
      <c r="K8" s="84"/>
      <c r="L8" s="84"/>
      <c r="M8" s="84"/>
      <c r="N8" s="84"/>
      <c r="O8" s="84"/>
      <c r="P8" s="84"/>
      <c r="Q8" s="84"/>
      <c r="R8" s="84"/>
      <c r="S8" s="84"/>
      <c r="T8" s="84"/>
      <c r="U8" s="85"/>
      <c r="V8" s="58"/>
      <c r="W8" s="61"/>
      <c r="X8" s="61"/>
      <c r="Y8" s="61"/>
      <c r="Z8" s="61"/>
      <c r="AA8" s="61"/>
      <c r="AB8" s="61"/>
      <c r="AC8" s="58"/>
      <c r="FP8" s="136" t="s">
        <v>9</v>
      </c>
      <c r="FQ8" s="137"/>
      <c r="FR8" s="137"/>
      <c r="FS8" s="137"/>
      <c r="FT8" s="137"/>
      <c r="FU8" s="137"/>
      <c r="FV8" s="137"/>
      <c r="FW8" s="137"/>
      <c r="FX8" s="137"/>
      <c r="FY8" s="137"/>
    </row>
    <row r="9" spans="2:181" ht="14.4" customHeight="1" x14ac:dyDescent="0.3">
      <c r="B9" s="83"/>
      <c r="C9" s="84"/>
      <c r="D9" s="84"/>
      <c r="E9" s="84"/>
      <c r="F9" s="84"/>
      <c r="G9" s="84"/>
      <c r="H9" s="84"/>
      <c r="I9" s="84"/>
      <c r="J9" s="84"/>
      <c r="K9" s="84"/>
      <c r="L9" s="84"/>
      <c r="M9" s="84"/>
      <c r="N9" s="84"/>
      <c r="O9" s="84"/>
      <c r="P9" s="84"/>
      <c r="Q9" s="84"/>
      <c r="R9" s="84"/>
      <c r="S9" s="84"/>
      <c r="T9" s="84"/>
      <c r="U9" s="85"/>
      <c r="V9" s="58"/>
      <c r="W9" s="61"/>
      <c r="X9" s="61"/>
      <c r="Y9" s="61"/>
      <c r="Z9" s="61"/>
      <c r="AA9" s="61"/>
      <c r="AB9" s="61"/>
      <c r="AC9" s="58"/>
      <c r="FP9" s="137"/>
      <c r="FQ9" s="137"/>
      <c r="FR9" s="137"/>
      <c r="FS9" s="137"/>
      <c r="FT9" s="137"/>
      <c r="FU9" s="137"/>
      <c r="FV9" s="137"/>
      <c r="FW9" s="137"/>
      <c r="FX9" s="137"/>
      <c r="FY9" s="137"/>
    </row>
    <row r="10" spans="2:181" ht="14.4" customHeight="1" x14ac:dyDescent="0.3">
      <c r="B10" s="42"/>
      <c r="C10" s="43"/>
      <c r="D10" s="43"/>
      <c r="E10" s="43"/>
      <c r="F10" s="43"/>
      <c r="G10" s="43"/>
      <c r="H10" s="43"/>
      <c r="I10" s="43"/>
      <c r="J10" s="43"/>
      <c r="K10" s="43"/>
      <c r="L10" s="43"/>
      <c r="M10" s="43"/>
      <c r="N10" s="43"/>
      <c r="O10" s="43"/>
      <c r="P10" s="43"/>
      <c r="Q10" s="43"/>
      <c r="R10" s="43"/>
      <c r="S10" s="43"/>
      <c r="T10" s="43"/>
      <c r="U10" s="44"/>
      <c r="V10" s="58"/>
      <c r="W10" s="61"/>
      <c r="X10" s="61"/>
      <c r="Y10" s="61"/>
      <c r="Z10" s="61"/>
      <c r="AA10" s="61"/>
      <c r="AB10" s="61"/>
      <c r="AC10" s="58"/>
    </row>
    <row r="11" spans="2:181" ht="14.4" customHeight="1" x14ac:dyDescent="0.3">
      <c r="B11" s="42"/>
      <c r="C11" s="138" t="s">
        <v>89</v>
      </c>
      <c r="D11" s="139"/>
      <c r="E11" s="139"/>
      <c r="F11" s="139"/>
      <c r="G11" s="139"/>
      <c r="H11" s="139"/>
      <c r="I11" s="139"/>
      <c r="J11" s="139"/>
      <c r="K11" s="139"/>
      <c r="L11" s="139"/>
      <c r="M11" s="139"/>
      <c r="N11" s="139"/>
      <c r="O11" s="139"/>
      <c r="P11" s="139"/>
      <c r="Q11" s="139"/>
      <c r="R11" s="139"/>
      <c r="S11" s="139"/>
      <c r="T11" s="139"/>
      <c r="U11" s="44"/>
      <c r="V11" s="58"/>
      <c r="W11" s="61"/>
      <c r="X11" s="61"/>
      <c r="Y11" s="61"/>
      <c r="Z11" s="61"/>
      <c r="AA11" s="61"/>
      <c r="AB11" s="61"/>
      <c r="AC11" s="58"/>
    </row>
    <row r="12" spans="2:181" ht="14.4" customHeight="1" x14ac:dyDescent="0.3">
      <c r="B12" s="42"/>
      <c r="C12" s="138"/>
      <c r="D12" s="139"/>
      <c r="E12" s="139"/>
      <c r="F12" s="139"/>
      <c r="G12" s="139"/>
      <c r="H12" s="139"/>
      <c r="I12" s="139"/>
      <c r="J12" s="139"/>
      <c r="K12" s="139"/>
      <c r="L12" s="139"/>
      <c r="M12" s="139"/>
      <c r="N12" s="139"/>
      <c r="O12" s="139"/>
      <c r="P12" s="139"/>
      <c r="Q12" s="139"/>
      <c r="R12" s="139"/>
      <c r="S12" s="139"/>
      <c r="T12" s="139"/>
      <c r="U12" s="44"/>
      <c r="V12" s="58"/>
      <c r="W12" s="61"/>
      <c r="X12" s="61"/>
      <c r="Y12" s="61"/>
      <c r="Z12" s="61"/>
      <c r="AA12" s="61"/>
      <c r="AB12" s="61"/>
      <c r="AC12" s="58"/>
    </row>
    <row r="13" spans="2:181" ht="14.4" customHeight="1" x14ac:dyDescent="0.3">
      <c r="B13" s="42"/>
      <c r="C13" s="139"/>
      <c r="D13" s="139"/>
      <c r="E13" s="139"/>
      <c r="F13" s="139"/>
      <c r="G13" s="139"/>
      <c r="H13" s="139"/>
      <c r="I13" s="139"/>
      <c r="J13" s="139"/>
      <c r="K13" s="139"/>
      <c r="L13" s="139"/>
      <c r="M13" s="139"/>
      <c r="N13" s="139"/>
      <c r="O13" s="139"/>
      <c r="P13" s="139"/>
      <c r="Q13" s="139"/>
      <c r="R13" s="139"/>
      <c r="S13" s="139"/>
      <c r="T13" s="139"/>
      <c r="U13" s="44"/>
      <c r="V13" s="58"/>
      <c r="W13" s="61"/>
      <c r="X13" s="61"/>
      <c r="Y13" s="61"/>
      <c r="Z13" s="61"/>
      <c r="AA13" s="61"/>
      <c r="AB13" s="61"/>
      <c r="AC13" s="58"/>
    </row>
    <row r="14" spans="2:181" ht="14.4" customHeight="1" x14ac:dyDescent="0.3">
      <c r="B14" s="42"/>
      <c r="C14" s="139"/>
      <c r="D14" s="139"/>
      <c r="E14" s="139"/>
      <c r="F14" s="139"/>
      <c r="G14" s="139"/>
      <c r="H14" s="139"/>
      <c r="I14" s="139"/>
      <c r="J14" s="139"/>
      <c r="K14" s="139"/>
      <c r="L14" s="139"/>
      <c r="M14" s="139"/>
      <c r="N14" s="139"/>
      <c r="O14" s="139"/>
      <c r="P14" s="139"/>
      <c r="Q14" s="139"/>
      <c r="R14" s="139"/>
      <c r="S14" s="139"/>
      <c r="T14" s="139"/>
      <c r="U14" s="44"/>
      <c r="V14" s="58"/>
      <c r="W14" s="61"/>
      <c r="X14" s="61"/>
      <c r="Y14" s="61"/>
      <c r="Z14" s="61"/>
      <c r="AA14" s="61"/>
      <c r="AB14" s="61"/>
      <c r="AC14" s="58"/>
    </row>
    <row r="15" spans="2:181" ht="14.4" customHeight="1" x14ac:dyDescent="0.3">
      <c r="B15" s="89"/>
      <c r="C15" s="81"/>
      <c r="D15" s="81"/>
      <c r="E15" s="81"/>
      <c r="F15" s="81"/>
      <c r="G15" s="81"/>
      <c r="H15" s="81"/>
      <c r="I15" s="81"/>
      <c r="J15" s="81"/>
      <c r="K15" s="81"/>
      <c r="L15" s="81"/>
      <c r="M15" s="81"/>
      <c r="N15" s="81"/>
      <c r="O15" s="81"/>
      <c r="P15" s="81"/>
      <c r="Q15" s="81"/>
      <c r="R15" s="81"/>
      <c r="S15" s="81"/>
      <c r="T15" s="81"/>
      <c r="U15" s="82"/>
      <c r="V15" s="57"/>
      <c r="W15" s="62"/>
      <c r="X15" s="62"/>
      <c r="Y15" s="62"/>
      <c r="Z15" s="62"/>
      <c r="AA15" s="62"/>
      <c r="AB15" s="62"/>
      <c r="AC15" s="57"/>
    </row>
    <row r="16" spans="2:181" x14ac:dyDescent="0.3">
      <c r="B16" s="38"/>
      <c r="C16" s="66" t="s">
        <v>91</v>
      </c>
      <c r="D16" s="67"/>
      <c r="E16" s="68"/>
      <c r="F16" s="86"/>
      <c r="G16" s="87"/>
      <c r="H16" s="87"/>
      <c r="I16" s="87"/>
      <c r="J16" s="87"/>
      <c r="K16" s="88"/>
      <c r="L16" s="66" t="s">
        <v>93</v>
      </c>
      <c r="M16" s="67"/>
      <c r="N16" s="68"/>
      <c r="O16" s="69"/>
      <c r="P16" s="70"/>
      <c r="Q16" s="70"/>
      <c r="R16" s="70"/>
      <c r="S16" s="70"/>
      <c r="T16" s="71"/>
      <c r="U16" s="39"/>
      <c r="V16" s="13"/>
      <c r="W16" s="60"/>
      <c r="X16" s="60"/>
      <c r="Y16" s="60"/>
      <c r="Z16" s="60"/>
      <c r="AA16" s="60"/>
      <c r="AB16" s="60"/>
      <c r="AC16" s="13"/>
      <c r="AF16" s="1">
        <f>IF(F16&lt;&gt;"",1,0)</f>
        <v>0</v>
      </c>
      <c r="AG16" s="1">
        <f>IF(O16&lt;&gt;"",1,0)</f>
        <v>0</v>
      </c>
    </row>
    <row r="17" spans="2:181" x14ac:dyDescent="0.3">
      <c r="B17" s="38"/>
      <c r="C17" s="66" t="s">
        <v>92</v>
      </c>
      <c r="D17" s="67"/>
      <c r="E17" s="68"/>
      <c r="F17" s="69"/>
      <c r="G17" s="70"/>
      <c r="H17" s="70"/>
      <c r="I17" s="70"/>
      <c r="J17" s="70"/>
      <c r="K17" s="71"/>
      <c r="L17" s="66" t="s">
        <v>94</v>
      </c>
      <c r="M17" s="67"/>
      <c r="N17" s="68"/>
      <c r="O17" s="69"/>
      <c r="P17" s="70"/>
      <c r="Q17" s="70"/>
      <c r="R17" s="70"/>
      <c r="S17" s="70"/>
      <c r="T17" s="71"/>
      <c r="U17" s="39"/>
      <c r="V17" s="13"/>
      <c r="W17" s="60"/>
      <c r="X17" s="60"/>
      <c r="Y17" s="60"/>
      <c r="Z17" s="60"/>
      <c r="AA17" s="60"/>
      <c r="AB17" s="60"/>
      <c r="AC17" s="13"/>
      <c r="AF17" s="1">
        <f>IF(F17&lt;&gt;"",1,0)</f>
        <v>0</v>
      </c>
      <c r="AG17" s="1">
        <f t="shared" ref="AG17:AG18" si="0">IF(O17&lt;&gt;"",1,0)</f>
        <v>0</v>
      </c>
    </row>
    <row r="18" spans="2:181" x14ac:dyDescent="0.3">
      <c r="B18" s="38"/>
      <c r="C18" s="66" t="s">
        <v>6</v>
      </c>
      <c r="D18" s="67"/>
      <c r="E18" s="68"/>
      <c r="F18" s="69"/>
      <c r="G18" s="70"/>
      <c r="H18" s="70"/>
      <c r="I18" s="70"/>
      <c r="J18" s="70"/>
      <c r="K18" s="71"/>
      <c r="L18" s="66" t="s">
        <v>95</v>
      </c>
      <c r="M18" s="67"/>
      <c r="N18" s="68"/>
      <c r="O18" s="69"/>
      <c r="P18" s="70"/>
      <c r="Q18" s="70"/>
      <c r="R18" s="70"/>
      <c r="S18" s="70"/>
      <c r="T18" s="71"/>
      <c r="U18" s="39"/>
      <c r="V18" s="13"/>
      <c r="W18" s="60"/>
      <c r="X18" s="60"/>
      <c r="Y18" s="60"/>
      <c r="Z18" s="60"/>
      <c r="AA18" s="60"/>
      <c r="AB18" s="60"/>
      <c r="AC18" s="13"/>
      <c r="AF18" s="1">
        <f>SUM(AF16:AG17)+AG18</f>
        <v>0</v>
      </c>
      <c r="AG18" s="1">
        <f t="shared" si="0"/>
        <v>0</v>
      </c>
    </row>
    <row r="19" spans="2:181" x14ac:dyDescent="0.3">
      <c r="B19" s="38"/>
      <c r="C19" s="64" t="s">
        <v>101</v>
      </c>
      <c r="D19" s="3"/>
      <c r="E19" s="3"/>
      <c r="F19" s="3"/>
      <c r="G19" s="3"/>
      <c r="H19" s="3"/>
      <c r="I19" s="3"/>
      <c r="J19" s="3"/>
      <c r="K19" s="3"/>
      <c r="L19" s="3"/>
      <c r="M19" s="3"/>
      <c r="N19" s="3"/>
      <c r="O19" s="6"/>
      <c r="P19" s="6"/>
      <c r="Q19" s="6"/>
      <c r="R19" s="6"/>
      <c r="S19" s="6"/>
      <c r="T19" s="6"/>
      <c r="U19" s="39"/>
      <c r="V19" s="13"/>
      <c r="W19" s="60"/>
      <c r="X19" s="60"/>
      <c r="Y19" s="60"/>
      <c r="Z19" s="60"/>
      <c r="AA19" s="60"/>
      <c r="AB19" s="60"/>
      <c r="AC19" s="13"/>
      <c r="AF19" s="46">
        <f>IF(AF18&lt;&gt;5,0,"1")</f>
        <v>0</v>
      </c>
    </row>
    <row r="20" spans="2:181" x14ac:dyDescent="0.3">
      <c r="B20" s="38"/>
      <c r="C20" s="72" t="s">
        <v>10</v>
      </c>
      <c r="D20" s="72"/>
      <c r="E20" s="72"/>
      <c r="F20" s="72"/>
      <c r="G20" s="72"/>
      <c r="H20" s="76"/>
      <c r="I20" s="76"/>
      <c r="J20" s="76"/>
      <c r="K20" s="76"/>
      <c r="L20" s="76"/>
      <c r="M20" s="76"/>
      <c r="N20" s="76"/>
      <c r="O20" s="76"/>
      <c r="P20" s="76"/>
      <c r="Q20" s="76"/>
      <c r="R20" s="76"/>
      <c r="S20" s="76"/>
      <c r="T20" s="76"/>
      <c r="U20" s="39"/>
      <c r="V20" s="13"/>
      <c r="W20" s="60"/>
      <c r="X20" s="60"/>
      <c r="Y20" s="60"/>
      <c r="Z20" s="60"/>
      <c r="AA20" s="60"/>
      <c r="AB20" s="60"/>
      <c r="AC20" s="13"/>
    </row>
    <row r="21" spans="2:181" x14ac:dyDescent="0.3">
      <c r="B21" s="38"/>
      <c r="C21" s="72" t="s">
        <v>90</v>
      </c>
      <c r="D21" s="72"/>
      <c r="E21" s="72"/>
      <c r="F21" s="72"/>
      <c r="G21" s="72"/>
      <c r="H21" s="103"/>
      <c r="I21" s="104"/>
      <c r="J21" s="105"/>
      <c r="K21" s="73" t="s">
        <v>96</v>
      </c>
      <c r="L21" s="74"/>
      <c r="M21" s="74"/>
      <c r="N21" s="74"/>
      <c r="O21" s="7"/>
      <c r="P21" s="73" t="s">
        <v>97</v>
      </c>
      <c r="Q21" s="74"/>
      <c r="R21" s="74"/>
      <c r="S21" s="75"/>
      <c r="T21" s="7"/>
      <c r="U21" s="39"/>
      <c r="V21" s="13"/>
      <c r="W21" s="60"/>
      <c r="X21" s="60"/>
      <c r="Y21" s="60"/>
      <c r="Z21" s="60"/>
      <c r="AA21" s="60"/>
      <c r="AB21" s="60"/>
      <c r="AC21" s="13"/>
      <c r="AF21" s="46">
        <f>IF(OR(O21&lt;&gt;"",T21&lt;&gt;""),"1",0)</f>
        <v>0</v>
      </c>
    </row>
    <row r="22" spans="2:181" x14ac:dyDescent="0.3">
      <c r="B22" s="38"/>
      <c r="C22" s="64" t="s">
        <v>101</v>
      </c>
      <c r="D22" s="10"/>
      <c r="E22" s="10"/>
      <c r="F22" s="10"/>
      <c r="G22" s="10"/>
      <c r="H22" s="10"/>
      <c r="I22" s="10"/>
      <c r="J22" s="10"/>
      <c r="K22" s="10"/>
      <c r="L22" s="10"/>
      <c r="M22" s="10"/>
      <c r="N22" s="10"/>
      <c r="O22" s="10"/>
      <c r="P22" s="10"/>
      <c r="Q22" s="10"/>
      <c r="R22" s="10"/>
      <c r="S22" s="10"/>
      <c r="T22" s="10"/>
      <c r="U22" s="39"/>
      <c r="V22" s="13"/>
      <c r="W22" s="60"/>
      <c r="X22" s="60"/>
      <c r="Y22" s="60"/>
      <c r="Z22" s="60"/>
      <c r="AA22" s="60"/>
      <c r="AB22" s="60"/>
      <c r="AC22" s="13"/>
    </row>
    <row r="23" spans="2:181" x14ac:dyDescent="0.3">
      <c r="B23" s="38"/>
      <c r="C23" s="73" t="s">
        <v>7</v>
      </c>
      <c r="D23" s="74"/>
      <c r="E23" s="75"/>
      <c r="F23" s="77" t="s">
        <v>98</v>
      </c>
      <c r="G23" s="77"/>
      <c r="H23" s="77"/>
      <c r="I23" s="8"/>
      <c r="J23" s="78" t="s">
        <v>99</v>
      </c>
      <c r="K23" s="79"/>
      <c r="L23" s="79"/>
      <c r="M23" s="79"/>
      <c r="N23" s="80"/>
      <c r="O23" s="9"/>
      <c r="P23" s="109" t="s">
        <v>11</v>
      </c>
      <c r="Q23" s="110"/>
      <c r="R23" s="110"/>
      <c r="S23" s="110"/>
      <c r="T23" s="111"/>
      <c r="U23" s="39"/>
      <c r="V23" s="13"/>
      <c r="W23" s="60"/>
      <c r="X23" s="60"/>
      <c r="Y23" s="60"/>
      <c r="Z23" s="60"/>
      <c r="AA23" s="60"/>
      <c r="AB23" s="60"/>
      <c r="AC23" s="13"/>
      <c r="AF23" s="1">
        <f>IF(I23&lt;&gt;"",1,0)</f>
        <v>0</v>
      </c>
      <c r="AG23" s="1">
        <f>IF(O23&lt;&gt;"",1,0)</f>
        <v>0</v>
      </c>
      <c r="AH23" s="1">
        <f>AF23+AG23</f>
        <v>0</v>
      </c>
    </row>
    <row r="24" spans="2:181" ht="14.4" customHeight="1" x14ac:dyDescent="0.3">
      <c r="B24" s="38"/>
      <c r="C24" s="64" t="s">
        <v>102</v>
      </c>
      <c r="D24" s="10"/>
      <c r="E24" s="10"/>
      <c r="F24" s="10"/>
      <c r="G24" s="10"/>
      <c r="H24" s="10"/>
      <c r="I24" s="10"/>
      <c r="J24" s="10"/>
      <c r="K24" s="10"/>
      <c r="L24" s="10"/>
      <c r="M24" s="10"/>
      <c r="N24" s="10"/>
      <c r="O24" s="10"/>
      <c r="P24" s="10"/>
      <c r="Q24" s="10"/>
      <c r="R24" s="10"/>
      <c r="S24" s="10"/>
      <c r="T24" s="10"/>
      <c r="U24" s="39"/>
      <c r="V24" s="13"/>
      <c r="W24" s="60"/>
      <c r="X24" s="60"/>
      <c r="Y24" s="60"/>
      <c r="Z24" s="60"/>
      <c r="AA24" s="60"/>
      <c r="AB24" s="60"/>
      <c r="AC24" s="13"/>
      <c r="AF24" s="46">
        <f>IF(AH23=1,"1",0)</f>
        <v>0</v>
      </c>
      <c r="FP24" s="136" t="s">
        <v>85</v>
      </c>
      <c r="FQ24" s="136"/>
      <c r="FR24" s="136"/>
      <c r="FS24" s="136"/>
      <c r="FT24" s="136"/>
      <c r="FU24" s="136"/>
      <c r="FV24" s="136"/>
      <c r="FW24" s="136"/>
      <c r="FX24" s="136"/>
      <c r="FY24" s="136"/>
    </row>
    <row r="25" spans="2:181" ht="14.4" customHeight="1" x14ac:dyDescent="0.3">
      <c r="B25" s="38"/>
      <c r="C25" s="90" t="s">
        <v>8</v>
      </c>
      <c r="D25" s="91"/>
      <c r="E25" s="92"/>
      <c r="F25" s="78" t="s">
        <v>104</v>
      </c>
      <c r="G25" s="79"/>
      <c r="H25" s="79"/>
      <c r="I25" s="79"/>
      <c r="J25" s="80"/>
      <c r="K25" s="8"/>
      <c r="L25" s="78" t="s">
        <v>105</v>
      </c>
      <c r="M25" s="79"/>
      <c r="N25" s="80"/>
      <c r="O25" s="8"/>
      <c r="P25" s="78" t="s">
        <v>106</v>
      </c>
      <c r="Q25" s="79"/>
      <c r="R25" s="8"/>
      <c r="S25" s="11"/>
      <c r="T25" s="12"/>
      <c r="U25" s="39"/>
      <c r="V25" s="13"/>
      <c r="W25" s="60"/>
      <c r="X25" s="60"/>
      <c r="Y25" s="60"/>
      <c r="Z25" s="60"/>
      <c r="AA25" s="60"/>
      <c r="AB25" s="60"/>
      <c r="AC25" s="13"/>
      <c r="AF25" s="1">
        <f>IF(K25&lt;&gt;"",1,0)</f>
        <v>0</v>
      </c>
      <c r="AG25" s="1">
        <f>IF(O25&lt;&gt;"",1,0)</f>
        <v>0</v>
      </c>
      <c r="AH25" s="1">
        <f>IF(R25&lt;&gt;"",1,0)</f>
        <v>0</v>
      </c>
      <c r="FP25" s="136"/>
      <c r="FQ25" s="136"/>
      <c r="FR25" s="136"/>
      <c r="FS25" s="136"/>
      <c r="FT25" s="136"/>
      <c r="FU25" s="136"/>
      <c r="FV25" s="136"/>
      <c r="FW25" s="136"/>
      <c r="FX25" s="136"/>
      <c r="FY25" s="136"/>
    </row>
    <row r="26" spans="2:181" x14ac:dyDescent="0.3">
      <c r="B26" s="38"/>
      <c r="C26" s="93"/>
      <c r="D26" s="94"/>
      <c r="E26" s="95"/>
      <c r="F26" s="77" t="s">
        <v>107</v>
      </c>
      <c r="G26" s="77"/>
      <c r="H26" s="8"/>
      <c r="I26" s="77" t="s">
        <v>108</v>
      </c>
      <c r="J26" s="77"/>
      <c r="K26" s="8"/>
      <c r="L26" s="77" t="s">
        <v>109</v>
      </c>
      <c r="M26" s="77"/>
      <c r="N26" s="8"/>
      <c r="O26" s="77" t="s">
        <v>116</v>
      </c>
      <c r="P26" s="77"/>
      <c r="Q26" s="8"/>
      <c r="R26" s="77" t="s">
        <v>110</v>
      </c>
      <c r="S26" s="77"/>
      <c r="T26" s="8"/>
      <c r="U26" s="39"/>
      <c r="V26" s="13"/>
      <c r="W26" s="60"/>
      <c r="X26" s="60"/>
      <c r="Y26" s="60"/>
      <c r="Z26" s="60"/>
      <c r="AA26" s="60"/>
      <c r="AB26" s="60"/>
      <c r="AC26" s="13"/>
      <c r="AF26" s="1">
        <f>IF(H26&lt;&gt;"",1,0)</f>
        <v>0</v>
      </c>
      <c r="AG26" s="1">
        <f>IF(K26&lt;&gt;"",1,0)</f>
        <v>0</v>
      </c>
      <c r="AH26" s="1">
        <f>IF(N26&lt;&gt;"",1,0)</f>
        <v>0</v>
      </c>
      <c r="AI26" s="1">
        <f>IF(Q26&lt;&gt;"",1,0)</f>
        <v>0</v>
      </c>
      <c r="AJ26" s="1">
        <f>IF(T26&lt;&gt;"",1,0)</f>
        <v>0</v>
      </c>
      <c r="FP26" s="136"/>
      <c r="FQ26" s="136"/>
      <c r="FR26" s="136"/>
      <c r="FS26" s="136"/>
      <c r="FT26" s="136"/>
      <c r="FU26" s="136"/>
      <c r="FV26" s="136"/>
      <c r="FW26" s="136"/>
      <c r="FX26" s="136"/>
      <c r="FY26" s="136"/>
    </row>
    <row r="27" spans="2:181" x14ac:dyDescent="0.3">
      <c r="B27" s="38"/>
      <c r="C27" s="93"/>
      <c r="D27" s="94"/>
      <c r="E27" s="95"/>
      <c r="F27" s="121" t="s">
        <v>111</v>
      </c>
      <c r="G27" s="122"/>
      <c r="H27" s="8"/>
      <c r="I27" s="78" t="s">
        <v>112</v>
      </c>
      <c r="J27" s="80"/>
      <c r="K27" s="8"/>
      <c r="L27" s="77" t="s">
        <v>113</v>
      </c>
      <c r="M27" s="77"/>
      <c r="N27" s="8"/>
      <c r="O27" s="10"/>
      <c r="P27" s="10"/>
      <c r="Q27" s="10"/>
      <c r="R27" s="10"/>
      <c r="S27" s="10"/>
      <c r="T27" s="14"/>
      <c r="U27" s="39"/>
      <c r="V27" s="13"/>
      <c r="W27" s="60"/>
      <c r="X27" s="60"/>
      <c r="Y27" s="60"/>
      <c r="Z27" s="60"/>
      <c r="AA27" s="60"/>
      <c r="AB27" s="60"/>
      <c r="AC27" s="13"/>
      <c r="AF27" s="1">
        <f>IF(H27&lt;&gt;"",1,0)</f>
        <v>0</v>
      </c>
      <c r="AG27" s="1">
        <f>IF(K27&lt;&gt;"",1,0)</f>
        <v>0</v>
      </c>
      <c r="AH27" s="1">
        <f>IF(N27&lt;&gt;"",1,0)</f>
        <v>0</v>
      </c>
      <c r="FP27" s="136"/>
      <c r="FQ27" s="136"/>
      <c r="FR27" s="136"/>
      <c r="FS27" s="136"/>
      <c r="FT27" s="136"/>
      <c r="FU27" s="136"/>
      <c r="FV27" s="136"/>
      <c r="FW27" s="136"/>
      <c r="FX27" s="136"/>
      <c r="FY27" s="136"/>
    </row>
    <row r="28" spans="2:181" x14ac:dyDescent="0.3">
      <c r="B28" s="38"/>
      <c r="C28" s="96"/>
      <c r="D28" s="97"/>
      <c r="E28" s="98"/>
      <c r="F28" s="106" t="s">
        <v>12</v>
      </c>
      <c r="G28" s="107"/>
      <c r="H28" s="107"/>
      <c r="I28" s="107"/>
      <c r="J28" s="107"/>
      <c r="K28" s="107"/>
      <c r="L28" s="107"/>
      <c r="M28" s="107"/>
      <c r="N28" s="107"/>
      <c r="O28" s="107"/>
      <c r="P28" s="107"/>
      <c r="Q28" s="107"/>
      <c r="R28" s="107"/>
      <c r="S28" s="107"/>
      <c r="T28" s="108"/>
      <c r="U28" s="39"/>
      <c r="V28" s="13"/>
      <c r="W28" s="60"/>
      <c r="X28" s="60"/>
      <c r="Y28" s="60"/>
      <c r="Z28" s="60"/>
      <c r="AA28" s="60"/>
      <c r="AB28" s="60"/>
      <c r="AC28" s="13"/>
      <c r="AF28" s="1">
        <f>SUM(AF25:AJ27)</f>
        <v>0</v>
      </c>
      <c r="AG28" s="46">
        <f>IF(AF28&gt;0,"1",0)</f>
        <v>0</v>
      </c>
      <c r="FP28" s="136"/>
      <c r="FQ28" s="136"/>
      <c r="FR28" s="136"/>
      <c r="FS28" s="136"/>
      <c r="FT28" s="136"/>
      <c r="FU28" s="136"/>
      <c r="FV28" s="136"/>
      <c r="FW28" s="136"/>
      <c r="FX28" s="136"/>
      <c r="FY28" s="136"/>
    </row>
    <row r="29" spans="2:181" x14ac:dyDescent="0.3">
      <c r="B29" s="38"/>
      <c r="C29" s="64" t="s">
        <v>103</v>
      </c>
      <c r="D29" s="13"/>
      <c r="E29" s="13"/>
      <c r="F29" s="13"/>
      <c r="G29" s="13"/>
      <c r="H29" s="13"/>
      <c r="I29" s="13"/>
      <c r="J29" s="13"/>
      <c r="K29" s="13"/>
      <c r="L29" s="13"/>
      <c r="M29" s="13"/>
      <c r="N29" s="13"/>
      <c r="O29" s="13"/>
      <c r="P29" s="13"/>
      <c r="Q29" s="13"/>
      <c r="R29" s="13"/>
      <c r="S29" s="13"/>
      <c r="T29" s="13"/>
      <c r="U29" s="39"/>
      <c r="V29" s="13"/>
      <c r="W29" s="60"/>
      <c r="X29" s="60"/>
      <c r="Y29" s="60"/>
      <c r="Z29" s="60"/>
      <c r="AA29" s="60"/>
      <c r="AB29" s="60"/>
      <c r="AC29" s="13"/>
      <c r="FP29" s="136"/>
      <c r="FQ29" s="136"/>
      <c r="FR29" s="136"/>
      <c r="FS29" s="136"/>
      <c r="FT29" s="136"/>
      <c r="FU29" s="136"/>
      <c r="FV29" s="136"/>
      <c r="FW29" s="136"/>
      <c r="FX29" s="136"/>
      <c r="FY29" s="136"/>
    </row>
    <row r="30" spans="2:181" ht="14.4" customHeight="1" x14ac:dyDescent="0.3">
      <c r="B30" s="38"/>
      <c r="C30" s="115" t="s">
        <v>81</v>
      </c>
      <c r="D30" s="115"/>
      <c r="E30" s="115"/>
      <c r="F30" s="77" t="s">
        <v>36</v>
      </c>
      <c r="G30" s="77"/>
      <c r="H30" s="8"/>
      <c r="I30" s="77" t="s">
        <v>35</v>
      </c>
      <c r="J30" s="77"/>
      <c r="K30" s="77"/>
      <c r="L30" s="8"/>
      <c r="M30" s="78" t="s">
        <v>37</v>
      </c>
      <c r="N30" s="79"/>
      <c r="O30" s="79"/>
      <c r="P30" s="79"/>
      <c r="Q30" s="79"/>
      <c r="R30" s="80"/>
      <c r="S30" s="8"/>
      <c r="T30" s="28"/>
      <c r="U30" s="39"/>
      <c r="V30" s="13"/>
      <c r="W30" s="60"/>
      <c r="X30" s="60"/>
      <c r="Y30" s="60"/>
      <c r="Z30" s="60"/>
      <c r="AA30" s="60"/>
      <c r="AB30" s="60"/>
      <c r="AC30" s="13"/>
      <c r="AF30" s="1">
        <f>IF(H30&lt;&gt;"",1,0)</f>
        <v>0</v>
      </c>
      <c r="AG30" s="1">
        <f>IF(L30&lt;&gt;"",1,0)</f>
        <v>0</v>
      </c>
      <c r="AH30" s="1">
        <f>IF(S30&lt;&gt;"",1,0)</f>
        <v>0</v>
      </c>
      <c r="FP30" s="136"/>
      <c r="FQ30" s="136"/>
      <c r="FR30" s="136"/>
      <c r="FS30" s="136"/>
      <c r="FT30" s="136"/>
      <c r="FU30" s="136"/>
      <c r="FV30" s="136"/>
      <c r="FW30" s="136"/>
      <c r="FX30" s="136"/>
      <c r="FY30" s="136"/>
    </row>
    <row r="31" spans="2:181" x14ac:dyDescent="0.3">
      <c r="B31" s="38"/>
      <c r="C31" s="115"/>
      <c r="D31" s="115"/>
      <c r="E31" s="115"/>
      <c r="F31" s="77" t="s">
        <v>38</v>
      </c>
      <c r="G31" s="77"/>
      <c r="H31" s="77"/>
      <c r="I31" s="8"/>
      <c r="J31" s="77" t="s">
        <v>39</v>
      </c>
      <c r="K31" s="77"/>
      <c r="L31" s="8"/>
      <c r="M31" s="76" t="s">
        <v>40</v>
      </c>
      <c r="N31" s="76"/>
      <c r="O31" s="76"/>
      <c r="P31" s="76"/>
      <c r="Q31" s="76"/>
      <c r="R31" s="76"/>
      <c r="S31" s="76"/>
      <c r="T31" s="76"/>
      <c r="U31" s="39"/>
      <c r="V31" s="13"/>
      <c r="W31" s="60"/>
      <c r="X31" s="60"/>
      <c r="Y31" s="60"/>
      <c r="Z31" s="60"/>
      <c r="AA31" s="60"/>
      <c r="AB31" s="60"/>
      <c r="AC31" s="13"/>
      <c r="AF31" s="1">
        <f>IF(I31&lt;&gt;"",1,0)</f>
        <v>0</v>
      </c>
      <c r="AG31" s="1">
        <f>IF(L31&lt;&gt;"",1,0)</f>
        <v>0</v>
      </c>
      <c r="FP31" s="136"/>
      <c r="FQ31" s="136"/>
      <c r="FR31" s="136"/>
      <c r="FS31" s="136"/>
      <c r="FT31" s="136"/>
      <c r="FU31" s="136"/>
      <c r="FV31" s="136"/>
      <c r="FW31" s="136"/>
      <c r="FX31" s="136"/>
      <c r="FY31" s="136"/>
    </row>
    <row r="32" spans="2:181" x14ac:dyDescent="0.3">
      <c r="B32" s="38"/>
      <c r="C32" s="64" t="s">
        <v>103</v>
      </c>
      <c r="D32" s="13"/>
      <c r="E32" s="13"/>
      <c r="F32" s="13"/>
      <c r="G32" s="13"/>
      <c r="H32" s="13"/>
      <c r="I32" s="13"/>
      <c r="J32" s="13"/>
      <c r="K32" s="13"/>
      <c r="L32" s="13"/>
      <c r="M32" s="13"/>
      <c r="N32" s="13"/>
      <c r="O32" s="13"/>
      <c r="P32" s="13"/>
      <c r="Q32" s="13"/>
      <c r="R32" s="13"/>
      <c r="S32" s="13"/>
      <c r="T32" s="13"/>
      <c r="U32" s="39"/>
      <c r="V32" s="13"/>
      <c r="W32" s="60"/>
      <c r="X32" s="60"/>
      <c r="Y32" s="60"/>
      <c r="Z32" s="60"/>
      <c r="AA32" s="60"/>
      <c r="AB32" s="60"/>
      <c r="AC32" s="13"/>
      <c r="AF32" s="1">
        <f>SUM(AF30:AH31)</f>
        <v>0</v>
      </c>
      <c r="AG32" s="46">
        <f>IF(AF32&gt;0,"1",0)</f>
        <v>0</v>
      </c>
      <c r="FP32" s="136"/>
      <c r="FQ32" s="136"/>
      <c r="FR32" s="136"/>
      <c r="FS32" s="136"/>
      <c r="FT32" s="136"/>
      <c r="FU32" s="136"/>
      <c r="FV32" s="136"/>
      <c r="FW32" s="136"/>
      <c r="FX32" s="136"/>
      <c r="FY32" s="136"/>
    </row>
    <row r="33" spans="1:181" ht="14.4" customHeight="1" x14ac:dyDescent="0.3">
      <c r="B33" s="38"/>
      <c r="C33" s="90" t="s">
        <v>13</v>
      </c>
      <c r="D33" s="91"/>
      <c r="E33" s="92"/>
      <c r="F33" s="78" t="s">
        <v>16</v>
      </c>
      <c r="G33" s="79"/>
      <c r="H33" s="80"/>
      <c r="I33" s="100"/>
      <c r="J33" s="101"/>
      <c r="K33" s="102"/>
      <c r="L33" s="31" t="s">
        <v>3</v>
      </c>
      <c r="M33" s="79" t="s">
        <v>14</v>
      </c>
      <c r="N33" s="79"/>
      <c r="O33" s="80"/>
      <c r="P33" s="8"/>
      <c r="Q33" s="78" t="s">
        <v>15</v>
      </c>
      <c r="R33" s="79"/>
      <c r="S33" s="80"/>
      <c r="T33" s="8"/>
      <c r="U33" s="39"/>
      <c r="V33" s="13"/>
      <c r="W33" s="60"/>
      <c r="X33" s="60"/>
      <c r="Y33" s="60"/>
      <c r="Z33" s="60"/>
      <c r="AA33" s="60"/>
      <c r="AB33" s="60"/>
      <c r="AC33" s="13"/>
      <c r="AE33" s="1">
        <f>IF(I33&lt;&gt;"",1,0)</f>
        <v>0</v>
      </c>
      <c r="AF33" s="1">
        <f>IF(P33&lt;&gt;"",1,0)</f>
        <v>0</v>
      </c>
      <c r="AG33" s="1">
        <f>IF(T33&lt;&gt;"",1,0)</f>
        <v>0</v>
      </c>
      <c r="AH33" s="1">
        <f>AF33+AG33</f>
        <v>0</v>
      </c>
      <c r="FP33" s="136"/>
      <c r="FQ33" s="136"/>
      <c r="FR33" s="136"/>
      <c r="FS33" s="136"/>
      <c r="FT33" s="136"/>
      <c r="FU33" s="136"/>
      <c r="FV33" s="136"/>
      <c r="FW33" s="136"/>
      <c r="FX33" s="136"/>
      <c r="FY33" s="136"/>
    </row>
    <row r="34" spans="1:181" x14ac:dyDescent="0.3">
      <c r="A34" s="39"/>
      <c r="B34" s="13"/>
      <c r="C34" s="93"/>
      <c r="D34" s="94"/>
      <c r="E34" s="95"/>
      <c r="F34" s="78" t="s">
        <v>17</v>
      </c>
      <c r="G34" s="79"/>
      <c r="H34" s="80"/>
      <c r="I34" s="100"/>
      <c r="J34" s="101"/>
      <c r="K34" s="102"/>
      <c r="L34" s="22" t="s">
        <v>4</v>
      </c>
      <c r="M34" s="13"/>
      <c r="N34" s="13"/>
      <c r="O34" s="13"/>
      <c r="P34" s="13"/>
      <c r="Q34" s="13"/>
      <c r="R34" s="13"/>
      <c r="S34" s="13"/>
      <c r="T34" s="15"/>
      <c r="U34" s="39"/>
      <c r="V34" s="13"/>
      <c r="W34" s="60"/>
      <c r="X34" s="60"/>
      <c r="Y34" s="60"/>
      <c r="Z34" s="60"/>
      <c r="AA34" s="60"/>
      <c r="AB34" s="60"/>
      <c r="AC34" s="13"/>
      <c r="AE34" s="1">
        <f>IF(I34&lt;&gt;"",1,0)</f>
        <v>0</v>
      </c>
      <c r="AF34" s="1">
        <f>AE33+AE34</f>
        <v>0</v>
      </c>
      <c r="FP34" s="136"/>
      <c r="FQ34" s="136"/>
      <c r="FR34" s="136"/>
      <c r="FS34" s="136"/>
      <c r="FT34" s="136"/>
      <c r="FU34" s="136"/>
      <c r="FV34" s="136"/>
      <c r="FW34" s="136"/>
      <c r="FX34" s="136"/>
      <c r="FY34" s="136"/>
    </row>
    <row r="35" spans="1:181" x14ac:dyDescent="0.3">
      <c r="A35" s="39"/>
      <c r="B35" s="13"/>
      <c r="C35" s="93"/>
      <c r="D35" s="94"/>
      <c r="E35" s="95"/>
      <c r="F35" s="78" t="s">
        <v>18</v>
      </c>
      <c r="G35" s="79"/>
      <c r="H35" s="80"/>
      <c r="I35" s="18"/>
      <c r="J35" s="78" t="s">
        <v>19</v>
      </c>
      <c r="K35" s="79"/>
      <c r="L35" s="79"/>
      <c r="M35" s="80"/>
      <c r="N35" s="18"/>
      <c r="O35" s="16"/>
      <c r="P35" s="16"/>
      <c r="Q35" s="16"/>
      <c r="R35" s="16"/>
      <c r="S35" s="16"/>
      <c r="T35" s="17"/>
      <c r="U35" s="39"/>
      <c r="V35" s="13"/>
      <c r="W35" s="60"/>
      <c r="X35" s="60"/>
      <c r="Y35" s="60"/>
      <c r="Z35" s="60"/>
      <c r="AA35" s="60"/>
      <c r="AB35" s="60"/>
      <c r="AC35" s="13"/>
      <c r="AF35" s="47">
        <f>IF(AND(AF34&gt;=1,AH33=1),1,0)</f>
        <v>0</v>
      </c>
      <c r="FP35" s="136"/>
      <c r="FQ35" s="136"/>
      <c r="FR35" s="136"/>
      <c r="FS35" s="136"/>
      <c r="FT35" s="136"/>
      <c r="FU35" s="136"/>
      <c r="FV35" s="136"/>
      <c r="FW35" s="136"/>
      <c r="FX35" s="136"/>
      <c r="FY35" s="136"/>
    </row>
    <row r="36" spans="1:181" x14ac:dyDescent="0.3">
      <c r="A36" s="39"/>
      <c r="B36" s="13"/>
      <c r="C36" s="96"/>
      <c r="D36" s="97"/>
      <c r="E36" s="98"/>
      <c r="F36" s="20" t="s">
        <v>20</v>
      </c>
      <c r="G36" s="21"/>
      <c r="H36" s="112" t="str">
        <f>IF(AF35=1,"Provided quantity of data is suitable for design calculation","More or corrected data are required for design calculation")</f>
        <v>More or corrected data are required for design calculation</v>
      </c>
      <c r="I36" s="113"/>
      <c r="J36" s="113"/>
      <c r="K36" s="113"/>
      <c r="L36" s="113"/>
      <c r="M36" s="113"/>
      <c r="N36" s="113"/>
      <c r="O36" s="113"/>
      <c r="P36" s="113"/>
      <c r="Q36" s="113"/>
      <c r="R36" s="113"/>
      <c r="S36" s="113"/>
      <c r="T36" s="114"/>
      <c r="U36" s="39"/>
      <c r="V36" s="13"/>
      <c r="W36" s="60"/>
      <c r="X36" s="60"/>
      <c r="Y36" s="60"/>
      <c r="Z36" s="60"/>
      <c r="AA36" s="60"/>
      <c r="AB36" s="60"/>
      <c r="AC36" s="13"/>
      <c r="FP36" s="136"/>
      <c r="FQ36" s="136"/>
      <c r="FR36" s="136"/>
      <c r="FS36" s="136"/>
      <c r="FT36" s="136"/>
      <c r="FU36" s="136"/>
      <c r="FV36" s="136"/>
      <c r="FW36" s="136"/>
      <c r="FX36" s="136"/>
      <c r="FY36" s="136"/>
    </row>
    <row r="37" spans="1:181" x14ac:dyDescent="0.3">
      <c r="A37" s="39"/>
      <c r="B37" s="13"/>
      <c r="C37" s="30"/>
      <c r="D37" s="30"/>
      <c r="E37" s="30"/>
      <c r="F37" s="25"/>
      <c r="G37" s="26"/>
      <c r="H37" s="27"/>
      <c r="I37" s="27"/>
      <c r="J37" s="27"/>
      <c r="K37" s="27"/>
      <c r="L37" s="27"/>
      <c r="M37" s="27"/>
      <c r="N37" s="27"/>
      <c r="O37" s="27"/>
      <c r="P37" s="27"/>
      <c r="Q37" s="27"/>
      <c r="R37" s="27"/>
      <c r="S37" s="27"/>
      <c r="T37" s="27"/>
      <c r="U37" s="39"/>
      <c r="V37" s="13"/>
      <c r="W37" s="60"/>
      <c r="X37" s="60"/>
      <c r="Y37" s="60"/>
      <c r="Z37" s="60"/>
      <c r="AA37" s="60"/>
      <c r="AB37" s="60"/>
      <c r="AC37" s="13"/>
      <c r="FP37" s="136"/>
      <c r="FQ37" s="136"/>
      <c r="FR37" s="136"/>
      <c r="FS37" s="136"/>
      <c r="FT37" s="136"/>
      <c r="FU37" s="136"/>
      <c r="FV37" s="136"/>
      <c r="FW37" s="136"/>
      <c r="FX37" s="136"/>
      <c r="FY37" s="136"/>
    </row>
    <row r="38" spans="1:181" x14ac:dyDescent="0.3">
      <c r="A38" s="39"/>
      <c r="B38" s="13"/>
      <c r="C38" s="90" t="s">
        <v>33</v>
      </c>
      <c r="D38" s="91"/>
      <c r="E38" s="92"/>
      <c r="F38" s="99" t="s">
        <v>25</v>
      </c>
      <c r="G38" s="99"/>
      <c r="H38" s="99"/>
      <c r="I38" s="99"/>
      <c r="J38" s="99"/>
      <c r="K38" s="99"/>
      <c r="L38" s="99"/>
      <c r="M38" s="99" t="s">
        <v>26</v>
      </c>
      <c r="N38" s="99"/>
      <c r="O38" s="99"/>
      <c r="P38" s="99"/>
      <c r="Q38" s="99"/>
      <c r="R38" s="99"/>
      <c r="S38" s="99"/>
      <c r="T38" s="23"/>
      <c r="U38" s="39"/>
      <c r="V38" s="13"/>
      <c r="W38" s="60"/>
      <c r="X38" s="60"/>
      <c r="Y38" s="60"/>
      <c r="Z38" s="60"/>
      <c r="AA38" s="60"/>
      <c r="AB38" s="60"/>
      <c r="AC38" s="13"/>
      <c r="FP38" s="136"/>
      <c r="FQ38" s="136"/>
      <c r="FR38" s="136"/>
      <c r="FS38" s="136"/>
      <c r="FT38" s="136"/>
      <c r="FU38" s="136"/>
      <c r="FV38" s="136"/>
      <c r="FW38" s="136"/>
      <c r="FX38" s="136"/>
      <c r="FY38" s="136"/>
    </row>
    <row r="39" spans="1:181" x14ac:dyDescent="0.3">
      <c r="A39" s="39"/>
      <c r="B39" s="13"/>
      <c r="C39" s="93"/>
      <c r="D39" s="94"/>
      <c r="E39" s="95"/>
      <c r="F39" s="78" t="s">
        <v>28</v>
      </c>
      <c r="G39" s="79"/>
      <c r="H39" s="80"/>
      <c r="I39" s="100"/>
      <c r="J39" s="101"/>
      <c r="K39" s="102"/>
      <c r="L39" s="31" t="s">
        <v>0</v>
      </c>
      <c r="M39" s="78" t="s">
        <v>59</v>
      </c>
      <c r="N39" s="79"/>
      <c r="O39" s="80"/>
      <c r="P39" s="100"/>
      <c r="Q39" s="101"/>
      <c r="R39" s="102"/>
      <c r="S39" s="31" t="s">
        <v>0</v>
      </c>
      <c r="T39" s="23"/>
      <c r="U39" s="39"/>
      <c r="V39" s="13"/>
      <c r="W39" s="60"/>
      <c r="X39" s="60"/>
      <c r="Y39" s="60"/>
      <c r="Z39" s="60"/>
      <c r="AA39" s="60"/>
      <c r="AB39" s="60"/>
      <c r="AC39" s="13"/>
      <c r="AE39" s="1">
        <f>IF(P39&gt;I39,1,0)</f>
        <v>0</v>
      </c>
      <c r="AF39" s="1">
        <f>AE39+AE40</f>
        <v>0</v>
      </c>
      <c r="AG39" s="1">
        <f>IF(AND(I39="",P39="",I40="",P40=""),0,1)</f>
        <v>0</v>
      </c>
      <c r="AH39" s="1">
        <f>IF(AND(N41="",P41="",S41=""),0,1)</f>
        <v>0</v>
      </c>
      <c r="AI39" s="1">
        <f>AG39+AH39</f>
        <v>0</v>
      </c>
      <c r="FP39" s="136"/>
      <c r="FQ39" s="136"/>
      <c r="FR39" s="136"/>
      <c r="FS39" s="136"/>
      <c r="FT39" s="136"/>
      <c r="FU39" s="136"/>
      <c r="FV39" s="136"/>
      <c r="FW39" s="136"/>
      <c r="FX39" s="136"/>
      <c r="FY39" s="136"/>
    </row>
    <row r="40" spans="1:181" x14ac:dyDescent="0.3">
      <c r="A40" s="39"/>
      <c r="B40" s="13"/>
      <c r="C40" s="93"/>
      <c r="D40" s="94"/>
      <c r="E40" s="95"/>
      <c r="F40" s="78" t="s">
        <v>29</v>
      </c>
      <c r="G40" s="79"/>
      <c r="H40" s="80"/>
      <c r="I40" s="100"/>
      <c r="J40" s="101"/>
      <c r="K40" s="102"/>
      <c r="L40" s="31" t="s">
        <v>0</v>
      </c>
      <c r="M40" s="78" t="s">
        <v>58</v>
      </c>
      <c r="N40" s="79"/>
      <c r="O40" s="80"/>
      <c r="P40" s="100"/>
      <c r="Q40" s="101"/>
      <c r="R40" s="102"/>
      <c r="S40" s="31" t="s">
        <v>0</v>
      </c>
      <c r="T40" s="24"/>
      <c r="U40" s="39"/>
      <c r="V40" s="13"/>
      <c r="W40" s="60"/>
      <c r="X40" s="60"/>
      <c r="Y40" s="60"/>
      <c r="Z40" s="60"/>
      <c r="AA40" s="60"/>
      <c r="AB40" s="60"/>
      <c r="AC40" s="13"/>
      <c r="AE40" s="1">
        <f>IF(P40&gt;I40,1,0)</f>
        <v>0</v>
      </c>
    </row>
    <row r="41" spans="1:181" x14ac:dyDescent="0.3">
      <c r="A41" s="39"/>
      <c r="B41" s="13"/>
      <c r="C41" s="93"/>
      <c r="D41" s="94"/>
      <c r="E41" s="95"/>
      <c r="F41" s="78" t="s">
        <v>34</v>
      </c>
      <c r="G41" s="79"/>
      <c r="H41" s="79"/>
      <c r="I41" s="79"/>
      <c r="J41" s="79"/>
      <c r="K41" s="79"/>
      <c r="L41" s="80"/>
      <c r="M41" s="4" t="s">
        <v>30</v>
      </c>
      <c r="N41" s="8"/>
      <c r="O41" s="5" t="s">
        <v>31</v>
      </c>
      <c r="P41" s="8"/>
      <c r="Q41" s="119" t="s">
        <v>32</v>
      </c>
      <c r="R41" s="120"/>
      <c r="S41" s="8"/>
      <c r="T41" s="24"/>
      <c r="U41" s="39"/>
      <c r="V41" s="13"/>
      <c r="W41" s="60"/>
      <c r="X41" s="60"/>
      <c r="Y41" s="60"/>
      <c r="Z41" s="60"/>
      <c r="AA41" s="60"/>
      <c r="AB41" s="60"/>
      <c r="AC41" s="13"/>
      <c r="AE41" s="1">
        <f>IF(N41&lt;&gt;"",1,0)</f>
        <v>0</v>
      </c>
      <c r="AF41" s="1">
        <f>IF(P41&lt;&gt;"",1,0)</f>
        <v>0</v>
      </c>
      <c r="AG41" s="1">
        <f>IF(S41&lt;&gt;"",1,0)</f>
        <v>0</v>
      </c>
      <c r="AH41" s="1">
        <f>SUM(AE41:AG41)</f>
        <v>0</v>
      </c>
    </row>
    <row r="42" spans="1:181" x14ac:dyDescent="0.3">
      <c r="A42" s="39"/>
      <c r="B42" s="13"/>
      <c r="C42" s="93"/>
      <c r="D42" s="94"/>
      <c r="E42" s="95"/>
      <c r="F42" s="20" t="s">
        <v>20</v>
      </c>
      <c r="G42" s="21"/>
      <c r="H42" s="112" t="str">
        <f>IF(AE42=1,"Provided quantity of data is suitable for design calculation",IF(AG42=2,"Treatment and removal of Fe &amp; Mn are not considered in design","More or corrected data are required for design calculation"))</f>
        <v>Treatment and removal of Fe &amp; Mn are not considered in design</v>
      </c>
      <c r="I42" s="113"/>
      <c r="J42" s="113"/>
      <c r="K42" s="113"/>
      <c r="L42" s="113"/>
      <c r="M42" s="113"/>
      <c r="N42" s="113"/>
      <c r="O42" s="113"/>
      <c r="P42" s="113"/>
      <c r="Q42" s="113"/>
      <c r="R42" s="113"/>
      <c r="S42" s="113"/>
      <c r="T42" s="114"/>
      <c r="U42" s="39"/>
      <c r="V42" s="13"/>
      <c r="W42" s="60"/>
      <c r="X42" s="60"/>
      <c r="Y42" s="60"/>
      <c r="Z42" s="60"/>
      <c r="AA42" s="60"/>
      <c r="AB42" s="60"/>
      <c r="AC42" s="13"/>
      <c r="AE42" s="19">
        <f>IF(AND(AF39=0,AH41=1,AG39&lt;&gt;0),1,0)</f>
        <v>0</v>
      </c>
      <c r="AF42" s="1">
        <f>IF(AND(AE42=0,AI39=0),2,0)</f>
        <v>2</v>
      </c>
      <c r="AG42" s="19">
        <f>AE42+AF42</f>
        <v>2</v>
      </c>
    </row>
    <row r="43" spans="1:181" x14ac:dyDescent="0.3">
      <c r="A43" s="39"/>
      <c r="B43" s="13"/>
      <c r="C43" s="96"/>
      <c r="D43" s="97"/>
      <c r="E43" s="98"/>
      <c r="F43" s="116" t="s">
        <v>27</v>
      </c>
      <c r="G43" s="117"/>
      <c r="H43" s="117"/>
      <c r="I43" s="117"/>
      <c r="J43" s="117"/>
      <c r="K43" s="117"/>
      <c r="L43" s="117"/>
      <c r="M43" s="117"/>
      <c r="N43" s="117"/>
      <c r="O43" s="117"/>
      <c r="P43" s="117"/>
      <c r="Q43" s="117"/>
      <c r="R43" s="117"/>
      <c r="S43" s="117"/>
      <c r="T43" s="118"/>
      <c r="U43" s="39"/>
      <c r="V43" s="13"/>
      <c r="W43" s="60"/>
      <c r="X43" s="60"/>
      <c r="Y43" s="60"/>
      <c r="Z43" s="60"/>
      <c r="AA43" s="60"/>
      <c r="AB43" s="60"/>
      <c r="AC43" s="13"/>
      <c r="AE43" s="47">
        <f>IF(AND(AE42=0,AG42=2),1,IF(AE42=1,1,0))</f>
        <v>1</v>
      </c>
    </row>
    <row r="44" spans="1:181" x14ac:dyDescent="0.3">
      <c r="A44" s="39"/>
      <c r="B44" s="13"/>
      <c r="C44" s="13"/>
      <c r="D44" s="13"/>
      <c r="E44" s="13"/>
      <c r="F44" s="13"/>
      <c r="G44" s="13"/>
      <c r="H44" s="13"/>
      <c r="I44" s="13"/>
      <c r="J44" s="13"/>
      <c r="K44" s="13"/>
      <c r="L44" s="13"/>
      <c r="M44" s="13"/>
      <c r="N44" s="13"/>
      <c r="O44" s="13"/>
      <c r="P44" s="13"/>
      <c r="Q44" s="13"/>
      <c r="R44" s="13"/>
      <c r="S44" s="13"/>
      <c r="T44" s="13"/>
      <c r="U44" s="39"/>
      <c r="V44" s="13"/>
      <c r="W44" s="60"/>
      <c r="X44" s="60"/>
      <c r="Y44" s="60"/>
      <c r="Z44" s="60"/>
      <c r="AA44" s="60"/>
      <c r="AB44" s="60"/>
      <c r="AC44" s="13"/>
    </row>
    <row r="45" spans="1:181" ht="14.4" customHeight="1" x14ac:dyDescent="0.3">
      <c r="A45" s="39"/>
      <c r="B45" s="13"/>
      <c r="C45" s="90" t="s">
        <v>21</v>
      </c>
      <c r="D45" s="91"/>
      <c r="E45" s="92"/>
      <c r="F45" s="99" t="s">
        <v>25</v>
      </c>
      <c r="G45" s="99"/>
      <c r="H45" s="99"/>
      <c r="I45" s="99"/>
      <c r="J45" s="99"/>
      <c r="K45" s="99"/>
      <c r="L45" s="99"/>
      <c r="M45" s="99" t="s">
        <v>26</v>
      </c>
      <c r="N45" s="99"/>
      <c r="O45" s="99"/>
      <c r="P45" s="99"/>
      <c r="Q45" s="99"/>
      <c r="R45" s="99"/>
      <c r="S45" s="99"/>
      <c r="T45" s="23"/>
      <c r="U45" s="39"/>
      <c r="V45" s="13"/>
      <c r="W45" s="60"/>
      <c r="X45" s="60"/>
      <c r="Y45" s="60"/>
      <c r="Z45" s="60"/>
      <c r="AA45" s="60"/>
      <c r="AB45" s="60"/>
      <c r="AC45" s="13"/>
    </row>
    <row r="46" spans="1:181" ht="14.4" customHeight="1" x14ac:dyDescent="0.3">
      <c r="A46" s="39"/>
      <c r="B46" s="13"/>
      <c r="C46" s="93"/>
      <c r="D46" s="94"/>
      <c r="E46" s="95"/>
      <c r="F46" s="78" t="s">
        <v>22</v>
      </c>
      <c r="G46" s="79"/>
      <c r="H46" s="80"/>
      <c r="I46" s="100"/>
      <c r="J46" s="101"/>
      <c r="K46" s="102"/>
      <c r="L46" s="31" t="s">
        <v>0</v>
      </c>
      <c r="M46" s="78" t="s">
        <v>53</v>
      </c>
      <c r="N46" s="79"/>
      <c r="O46" s="80"/>
      <c r="P46" s="100"/>
      <c r="Q46" s="101"/>
      <c r="R46" s="102"/>
      <c r="S46" s="31" t="s">
        <v>0</v>
      </c>
      <c r="T46" s="23"/>
      <c r="U46" s="39"/>
      <c r="V46" s="13"/>
      <c r="W46" s="60"/>
      <c r="X46" s="60"/>
      <c r="Y46" s="60"/>
      <c r="Z46" s="60"/>
      <c r="AA46" s="60"/>
      <c r="AB46" s="60"/>
      <c r="AC46" s="13"/>
      <c r="AE46" s="1">
        <f>IF(I46&lt;&gt;"",1,0)</f>
        <v>0</v>
      </c>
      <c r="AF46" s="1">
        <f>IF(P46&gt;I46,0,1)</f>
        <v>1</v>
      </c>
      <c r="AG46" s="1">
        <f>IF(I46&gt;I47,IF(I47&lt;&gt;"",0,1),1)</f>
        <v>1</v>
      </c>
    </row>
    <row r="47" spans="1:181" x14ac:dyDescent="0.3">
      <c r="A47" s="39"/>
      <c r="B47" s="13"/>
      <c r="C47" s="93"/>
      <c r="D47" s="94"/>
      <c r="E47" s="95"/>
      <c r="F47" s="78" t="s">
        <v>23</v>
      </c>
      <c r="G47" s="79"/>
      <c r="H47" s="80"/>
      <c r="I47" s="100"/>
      <c r="J47" s="101"/>
      <c r="K47" s="102"/>
      <c r="L47" s="31" t="s">
        <v>0</v>
      </c>
      <c r="M47" s="78" t="s">
        <v>54</v>
      </c>
      <c r="N47" s="79"/>
      <c r="O47" s="80"/>
      <c r="P47" s="100"/>
      <c r="Q47" s="101"/>
      <c r="R47" s="102"/>
      <c r="S47" s="31" t="s">
        <v>0</v>
      </c>
      <c r="T47" s="24"/>
      <c r="U47" s="39"/>
      <c r="V47" s="13"/>
      <c r="W47" s="60"/>
      <c r="X47" s="60"/>
      <c r="Y47" s="60"/>
      <c r="Z47" s="60"/>
      <c r="AA47" s="60"/>
      <c r="AB47" s="60"/>
      <c r="AC47" s="13"/>
      <c r="AE47" s="1">
        <f t="shared" ref="AE47:AE48" si="1">IF(I47&lt;&gt;"",1,0)</f>
        <v>0</v>
      </c>
      <c r="AF47" s="1">
        <f t="shared" ref="AF47:AF48" si="2">IF(P47&gt;I47,0,1)</f>
        <v>1</v>
      </c>
      <c r="AG47" s="1">
        <f>IF(AND(P46&gt;P47,P47&lt;&gt;""),0,1)</f>
        <v>1</v>
      </c>
    </row>
    <row r="48" spans="1:181" x14ac:dyDescent="0.3">
      <c r="A48" s="39"/>
      <c r="B48" s="13"/>
      <c r="C48" s="93"/>
      <c r="D48" s="94"/>
      <c r="E48" s="95"/>
      <c r="F48" s="78" t="s">
        <v>24</v>
      </c>
      <c r="G48" s="79"/>
      <c r="H48" s="80"/>
      <c r="I48" s="100"/>
      <c r="J48" s="101"/>
      <c r="K48" s="102"/>
      <c r="L48" s="31" t="s">
        <v>0</v>
      </c>
      <c r="M48" s="78" t="s">
        <v>55</v>
      </c>
      <c r="N48" s="79"/>
      <c r="O48" s="80"/>
      <c r="P48" s="100"/>
      <c r="Q48" s="101"/>
      <c r="R48" s="102"/>
      <c r="S48" s="31" t="s">
        <v>0</v>
      </c>
      <c r="T48" s="24"/>
      <c r="U48" s="39"/>
      <c r="V48" s="13"/>
      <c r="W48" s="60"/>
      <c r="X48" s="60"/>
      <c r="Y48" s="60"/>
      <c r="Z48" s="60"/>
      <c r="AA48" s="60"/>
      <c r="AB48" s="60"/>
      <c r="AC48" s="13"/>
      <c r="AE48" s="1">
        <f t="shared" si="1"/>
        <v>0</v>
      </c>
      <c r="AF48" s="1">
        <f t="shared" si="2"/>
        <v>1</v>
      </c>
    </row>
    <row r="49" spans="1:170" x14ac:dyDescent="0.3">
      <c r="A49" s="39"/>
      <c r="B49" s="13"/>
      <c r="C49" s="93"/>
      <c r="D49" s="94"/>
      <c r="E49" s="95"/>
      <c r="F49" s="20" t="s">
        <v>20</v>
      </c>
      <c r="G49" s="21"/>
      <c r="H49" s="112" t="str">
        <f>IF(AE50=1,"Provided quantity of data is suitable for design calculation","More or corrected data are required for design calculation")</f>
        <v>More or corrected data are required for design calculation</v>
      </c>
      <c r="I49" s="113"/>
      <c r="J49" s="113"/>
      <c r="K49" s="113"/>
      <c r="L49" s="113"/>
      <c r="M49" s="113"/>
      <c r="N49" s="113"/>
      <c r="O49" s="113"/>
      <c r="P49" s="113"/>
      <c r="Q49" s="113"/>
      <c r="R49" s="113"/>
      <c r="S49" s="113"/>
      <c r="T49" s="114"/>
      <c r="U49" s="39"/>
      <c r="V49" s="13"/>
      <c r="W49" s="60"/>
      <c r="X49" s="60"/>
      <c r="Y49" s="60"/>
      <c r="Z49" s="60"/>
      <c r="AA49" s="60"/>
      <c r="AB49" s="60"/>
      <c r="AC49" s="13"/>
      <c r="AE49" s="1">
        <f>SUM(AE46:AE48)</f>
        <v>0</v>
      </c>
      <c r="AF49" s="1">
        <f>SUM(AF46:AF48)</f>
        <v>3</v>
      </c>
      <c r="AG49" s="1">
        <f>SUM(AG46:AG48)</f>
        <v>2</v>
      </c>
    </row>
    <row r="50" spans="1:170" x14ac:dyDescent="0.3">
      <c r="A50" s="39"/>
      <c r="B50" s="13"/>
      <c r="C50" s="96"/>
      <c r="D50" s="97"/>
      <c r="E50" s="98"/>
      <c r="F50" s="116" t="s">
        <v>27</v>
      </c>
      <c r="G50" s="117"/>
      <c r="H50" s="117"/>
      <c r="I50" s="117"/>
      <c r="J50" s="117"/>
      <c r="K50" s="117"/>
      <c r="L50" s="117"/>
      <c r="M50" s="117"/>
      <c r="N50" s="117"/>
      <c r="O50" s="117"/>
      <c r="P50" s="117"/>
      <c r="Q50" s="117"/>
      <c r="R50" s="117"/>
      <c r="S50" s="117"/>
      <c r="T50" s="118"/>
      <c r="U50" s="39"/>
      <c r="V50" s="13"/>
      <c r="W50" s="60"/>
      <c r="X50" s="60"/>
      <c r="Y50" s="60"/>
      <c r="Z50" s="60"/>
      <c r="AA50" s="60"/>
      <c r="AB50" s="60"/>
      <c r="AC50" s="13"/>
      <c r="AE50" s="47">
        <f>IF(AND(AE49&gt;0,AF49=3,AG49=2),1,0)</f>
        <v>0</v>
      </c>
    </row>
    <row r="51" spans="1:170" x14ac:dyDescent="0.3">
      <c r="A51" s="39"/>
      <c r="B51" s="13"/>
      <c r="C51" s="13"/>
      <c r="D51" s="13"/>
      <c r="E51" s="13"/>
      <c r="F51" s="13"/>
      <c r="G51" s="13"/>
      <c r="H51" s="13"/>
      <c r="I51" s="13"/>
      <c r="J51" s="13"/>
      <c r="K51" s="13"/>
      <c r="L51" s="13"/>
      <c r="M51" s="13"/>
      <c r="N51" s="13"/>
      <c r="O51" s="13"/>
      <c r="P51" s="13"/>
      <c r="Q51" s="13"/>
      <c r="R51" s="13"/>
      <c r="S51" s="13"/>
      <c r="T51" s="13"/>
      <c r="U51" s="39"/>
      <c r="V51" s="13"/>
      <c r="W51" s="60"/>
      <c r="X51" s="60"/>
      <c r="Y51" s="60"/>
      <c r="Z51" s="60"/>
      <c r="AA51" s="60"/>
      <c r="AB51" s="60"/>
      <c r="AC51" s="13"/>
    </row>
    <row r="52" spans="1:170" x14ac:dyDescent="0.3">
      <c r="A52" s="39"/>
      <c r="B52" s="13"/>
      <c r="C52" s="90" t="s">
        <v>1</v>
      </c>
      <c r="D52" s="91"/>
      <c r="E52" s="92"/>
      <c r="F52" s="99" t="s">
        <v>25</v>
      </c>
      <c r="G52" s="99"/>
      <c r="H52" s="99"/>
      <c r="I52" s="99"/>
      <c r="J52" s="99"/>
      <c r="K52" s="99"/>
      <c r="L52" s="99"/>
      <c r="M52" s="99" t="s">
        <v>26</v>
      </c>
      <c r="N52" s="99"/>
      <c r="O52" s="99"/>
      <c r="P52" s="99"/>
      <c r="Q52" s="99"/>
      <c r="R52" s="99"/>
      <c r="S52" s="99"/>
      <c r="T52" s="23"/>
      <c r="U52" s="39"/>
      <c r="V52" s="13"/>
      <c r="W52" s="60"/>
      <c r="X52" s="60"/>
      <c r="Y52" s="60"/>
      <c r="Z52" s="60"/>
      <c r="AA52" s="60"/>
      <c r="AB52" s="60"/>
      <c r="AC52" s="13"/>
    </row>
    <row r="53" spans="1:170" x14ac:dyDescent="0.3">
      <c r="A53" s="39"/>
      <c r="B53" s="13"/>
      <c r="C53" s="93"/>
      <c r="D53" s="94"/>
      <c r="E53" s="95"/>
      <c r="F53" s="78" t="s">
        <v>100</v>
      </c>
      <c r="G53" s="79"/>
      <c r="H53" s="80"/>
      <c r="I53" s="100"/>
      <c r="J53" s="101"/>
      <c r="K53" s="102"/>
      <c r="L53" s="31" t="s">
        <v>0</v>
      </c>
      <c r="M53" s="78" t="s">
        <v>56</v>
      </c>
      <c r="N53" s="79"/>
      <c r="O53" s="80"/>
      <c r="P53" s="100"/>
      <c r="Q53" s="101"/>
      <c r="R53" s="102"/>
      <c r="S53" s="31" t="s">
        <v>0</v>
      </c>
      <c r="T53" s="23"/>
      <c r="U53" s="39"/>
      <c r="V53" s="13"/>
      <c r="W53" s="60"/>
      <c r="X53" s="60"/>
      <c r="Y53" s="60"/>
      <c r="Z53" s="60"/>
      <c r="AA53" s="60"/>
      <c r="AB53" s="60"/>
      <c r="AC53" s="13"/>
      <c r="AE53" s="1">
        <f>IF(P53&lt;I53,0,1)</f>
        <v>1</v>
      </c>
    </row>
    <row r="54" spans="1:170" x14ac:dyDescent="0.3">
      <c r="A54" s="39"/>
      <c r="B54" s="13"/>
      <c r="C54" s="93"/>
      <c r="D54" s="94"/>
      <c r="E54" s="95"/>
      <c r="F54" s="78" t="s">
        <v>41</v>
      </c>
      <c r="G54" s="79"/>
      <c r="H54" s="79"/>
      <c r="I54" s="79"/>
      <c r="J54" s="79"/>
      <c r="K54" s="79"/>
      <c r="L54" s="79"/>
      <c r="M54" s="80"/>
      <c r="N54" s="4" t="s">
        <v>42</v>
      </c>
      <c r="O54" s="8"/>
      <c r="P54" s="5" t="s">
        <v>43</v>
      </c>
      <c r="Q54" s="8"/>
      <c r="R54" s="119" t="s">
        <v>32</v>
      </c>
      <c r="S54" s="120"/>
      <c r="T54" s="8"/>
      <c r="U54" s="39"/>
      <c r="V54" s="13"/>
      <c r="W54" s="60"/>
      <c r="X54" s="60"/>
      <c r="Y54" s="60"/>
      <c r="Z54" s="60"/>
      <c r="AA54" s="60"/>
      <c r="AB54" s="60"/>
      <c r="AC54" s="13"/>
      <c r="AE54" s="1">
        <f>IF(O54&lt;&gt;"",1,0)</f>
        <v>0</v>
      </c>
      <c r="AF54" s="1">
        <f>IF(Q54&lt;&gt;"",1,0)</f>
        <v>0</v>
      </c>
      <c r="AG54" s="1">
        <f>IF(T54&lt;&gt;"",1,0)</f>
        <v>0</v>
      </c>
      <c r="AH54" s="1">
        <f>SUM(AE54:AG54)</f>
        <v>0</v>
      </c>
      <c r="FN54" s="24"/>
    </row>
    <row r="55" spans="1:170" x14ac:dyDescent="0.3">
      <c r="A55" s="39"/>
      <c r="B55" s="13"/>
      <c r="C55" s="93"/>
      <c r="D55" s="94"/>
      <c r="E55" s="95"/>
      <c r="F55" s="78" t="s">
        <v>44</v>
      </c>
      <c r="G55" s="79"/>
      <c r="H55" s="79"/>
      <c r="I55" s="79"/>
      <c r="J55" s="79"/>
      <c r="K55" s="79"/>
      <c r="L55" s="79"/>
      <c r="M55" s="80"/>
      <c r="N55" s="4" t="s">
        <v>30</v>
      </c>
      <c r="O55" s="8"/>
      <c r="P55" s="5" t="s">
        <v>45</v>
      </c>
      <c r="Q55" s="8"/>
      <c r="R55" s="5" t="s">
        <v>5</v>
      </c>
      <c r="S55" s="5" t="s">
        <v>31</v>
      </c>
      <c r="T55" s="8"/>
      <c r="U55" s="39"/>
      <c r="V55" s="13"/>
      <c r="W55" s="60"/>
      <c r="X55" s="60"/>
      <c r="Y55" s="60"/>
      <c r="Z55" s="60"/>
      <c r="AA55" s="60"/>
      <c r="AB55" s="60"/>
      <c r="AC55" s="13"/>
      <c r="AE55" s="1">
        <f>IF(O55&lt;&gt;"",1,0)</f>
        <v>0</v>
      </c>
      <c r="AG55" s="1">
        <f>IF(T55&lt;&gt;"",1,0)</f>
        <v>0</v>
      </c>
      <c r="AH55" s="1">
        <f>SUM(AE55:AG55)</f>
        <v>0</v>
      </c>
      <c r="FN55" s="29"/>
    </row>
    <row r="56" spans="1:170" x14ac:dyDescent="0.3">
      <c r="A56" s="39"/>
      <c r="B56" s="13"/>
      <c r="C56" s="93"/>
      <c r="D56" s="94"/>
      <c r="E56" s="95"/>
      <c r="F56" s="20" t="s">
        <v>20</v>
      </c>
      <c r="G56" s="21"/>
      <c r="H56" s="112" t="str">
        <f>IF(AE56=1,"Provided quantity of data is suitable for design calculation","More or corrected data are required for design calculation")</f>
        <v>More or corrected data are required for design calculation</v>
      </c>
      <c r="I56" s="113"/>
      <c r="J56" s="113"/>
      <c r="K56" s="113"/>
      <c r="L56" s="113"/>
      <c r="M56" s="113"/>
      <c r="N56" s="113"/>
      <c r="O56" s="113"/>
      <c r="P56" s="113"/>
      <c r="Q56" s="113"/>
      <c r="R56" s="113"/>
      <c r="S56" s="113"/>
      <c r="T56" s="114"/>
      <c r="U56" s="39"/>
      <c r="V56" s="13"/>
      <c r="W56" s="60"/>
      <c r="X56" s="60"/>
      <c r="Y56" s="60"/>
      <c r="Z56" s="60"/>
      <c r="AA56" s="60"/>
      <c r="AB56" s="60"/>
      <c r="AC56" s="13"/>
      <c r="AE56" s="47">
        <f>IF(AND(AE53=0,AH54&lt;=1,AH55&lt;=1),1,0)</f>
        <v>0</v>
      </c>
    </row>
    <row r="57" spans="1:170" x14ac:dyDescent="0.3">
      <c r="A57" s="39"/>
      <c r="B57" s="13"/>
      <c r="C57" s="96"/>
      <c r="D57" s="97"/>
      <c r="E57" s="98"/>
      <c r="F57" s="116" t="s">
        <v>27</v>
      </c>
      <c r="G57" s="117"/>
      <c r="H57" s="117"/>
      <c r="I57" s="117"/>
      <c r="J57" s="117"/>
      <c r="K57" s="117"/>
      <c r="L57" s="117"/>
      <c r="M57" s="117"/>
      <c r="N57" s="117"/>
      <c r="O57" s="117"/>
      <c r="P57" s="117"/>
      <c r="Q57" s="117"/>
      <c r="R57" s="117"/>
      <c r="S57" s="117"/>
      <c r="T57" s="118"/>
      <c r="U57" s="39"/>
      <c r="V57" s="13"/>
      <c r="W57" s="60"/>
      <c r="X57" s="60"/>
      <c r="Y57" s="60"/>
      <c r="Z57" s="60"/>
      <c r="AA57" s="60"/>
      <c r="AB57" s="60"/>
      <c r="AC57" s="13"/>
    </row>
    <row r="58" spans="1:170" x14ac:dyDescent="0.3">
      <c r="A58" s="39"/>
      <c r="B58" s="13"/>
      <c r="C58" s="13"/>
      <c r="D58" s="13"/>
      <c r="E58" s="13"/>
      <c r="F58" s="13"/>
      <c r="G58" s="13"/>
      <c r="H58" s="13"/>
      <c r="I58" s="13"/>
      <c r="J58" s="13"/>
      <c r="K58" s="13"/>
      <c r="L58" s="13"/>
      <c r="M58" s="13"/>
      <c r="N58" s="13"/>
      <c r="O58" s="13"/>
      <c r="P58" s="13"/>
      <c r="Q58" s="13"/>
      <c r="R58" s="13"/>
      <c r="S58" s="13"/>
      <c r="T58" s="13"/>
      <c r="U58" s="39"/>
      <c r="V58" s="13"/>
      <c r="W58" s="60"/>
      <c r="X58" s="60"/>
      <c r="Y58" s="60"/>
      <c r="Z58" s="60"/>
      <c r="AA58" s="60"/>
      <c r="AB58" s="60"/>
      <c r="AC58" s="13"/>
    </row>
    <row r="59" spans="1:170" x14ac:dyDescent="0.3">
      <c r="A59" s="39"/>
      <c r="B59" s="13"/>
      <c r="C59" s="13"/>
      <c r="D59" s="13"/>
      <c r="E59" s="13"/>
      <c r="F59" s="13"/>
      <c r="G59" s="13"/>
      <c r="H59" s="13"/>
      <c r="I59" s="13"/>
      <c r="J59" s="13"/>
      <c r="K59" s="13"/>
      <c r="L59" s="13"/>
      <c r="M59" s="13"/>
      <c r="N59" s="13"/>
      <c r="O59" s="13"/>
      <c r="P59" s="13"/>
      <c r="Q59" s="13"/>
      <c r="R59" s="13"/>
      <c r="S59" s="13"/>
      <c r="T59" s="13"/>
      <c r="U59" s="39"/>
      <c r="V59" s="13"/>
      <c r="W59" s="60"/>
      <c r="X59" s="60"/>
      <c r="Y59" s="60"/>
      <c r="Z59" s="60"/>
      <c r="AA59" s="60"/>
      <c r="AB59" s="60"/>
      <c r="AC59" s="13"/>
    </row>
    <row r="60" spans="1:170" x14ac:dyDescent="0.3">
      <c r="A60" s="39"/>
      <c r="B60" s="13"/>
      <c r="C60" s="130"/>
      <c r="D60" s="130"/>
      <c r="E60" s="130"/>
      <c r="F60" s="130"/>
      <c r="G60" s="130"/>
      <c r="H60" s="130"/>
      <c r="I60" s="130"/>
      <c r="J60" s="130"/>
      <c r="K60" s="130"/>
      <c r="L60" s="130"/>
      <c r="M60" s="130"/>
      <c r="N60" s="130"/>
      <c r="O60" s="130"/>
      <c r="P60" s="130"/>
      <c r="Q60" s="130"/>
      <c r="R60" s="130"/>
      <c r="S60" s="130"/>
      <c r="T60" s="130"/>
      <c r="U60" s="39"/>
      <c r="V60" s="13"/>
      <c r="W60" s="60"/>
      <c r="X60" s="60"/>
      <c r="Y60" s="60"/>
      <c r="Z60" s="60"/>
      <c r="AA60" s="60"/>
      <c r="AB60" s="60"/>
      <c r="AC60" s="13"/>
    </row>
    <row r="61" spans="1:170" x14ac:dyDescent="0.3">
      <c r="A61" s="39"/>
      <c r="B61" s="13"/>
      <c r="C61" s="13"/>
      <c r="D61" s="13"/>
      <c r="E61" s="13"/>
      <c r="F61" s="13"/>
      <c r="G61" s="13"/>
      <c r="H61" s="13"/>
      <c r="I61" s="13"/>
      <c r="J61" s="13"/>
      <c r="K61" s="13"/>
      <c r="L61" s="13"/>
      <c r="M61" s="13"/>
      <c r="N61" s="13"/>
      <c r="O61" s="13"/>
      <c r="P61" s="13"/>
      <c r="Q61" s="13"/>
      <c r="R61" s="13"/>
      <c r="S61" s="13"/>
      <c r="T61" s="13"/>
      <c r="U61" s="39"/>
      <c r="V61" s="13"/>
      <c r="W61" s="60"/>
      <c r="X61" s="60"/>
      <c r="Y61" s="60"/>
      <c r="Z61" s="60"/>
      <c r="AA61" s="60"/>
      <c r="AB61" s="60"/>
      <c r="AC61" s="13"/>
    </row>
    <row r="62" spans="1:170" ht="15" thickBot="1" x14ac:dyDescent="0.35">
      <c r="A62" s="39"/>
      <c r="C62" s="2"/>
      <c r="D62" s="2"/>
      <c r="E62" s="2"/>
      <c r="F62" s="2"/>
      <c r="G62" s="2"/>
      <c r="H62" s="2"/>
      <c r="I62" s="2"/>
      <c r="J62" s="2"/>
      <c r="K62" s="2"/>
      <c r="L62" s="2"/>
      <c r="M62" s="2"/>
      <c r="N62" s="2"/>
      <c r="O62" s="2"/>
      <c r="P62" s="2"/>
      <c r="Q62" s="2"/>
      <c r="R62" s="2"/>
      <c r="S62" s="2"/>
      <c r="T62" s="2"/>
      <c r="U62" s="39"/>
      <c r="V62" s="13"/>
      <c r="W62" s="60"/>
      <c r="X62" s="60"/>
      <c r="Y62" s="60"/>
      <c r="Z62" s="60"/>
      <c r="AA62" s="60"/>
      <c r="AB62" s="60"/>
      <c r="AC62" s="13"/>
      <c r="AE62" s="1">
        <f>AF19+AF21+AF24+AG28+AG32+AF35+AE43+AE50+AE56+AE84+AE100</f>
        <v>2</v>
      </c>
    </row>
    <row r="63" spans="1:170" x14ac:dyDescent="0.3">
      <c r="A63" s="39"/>
      <c r="U63" s="39"/>
      <c r="V63" s="13"/>
      <c r="W63" s="60"/>
      <c r="X63" s="60"/>
      <c r="Y63" s="60"/>
      <c r="Z63" s="60"/>
      <c r="AA63" s="60"/>
      <c r="AB63" s="60"/>
      <c r="AC63" s="13"/>
      <c r="AE63" s="49">
        <f>IF(AE62=11,1,0)</f>
        <v>0</v>
      </c>
    </row>
    <row r="64" spans="1:170" x14ac:dyDescent="0.3">
      <c r="A64" s="39"/>
      <c r="C64" s="131" t="s">
        <v>83</v>
      </c>
      <c r="D64" s="131"/>
      <c r="E64" s="131"/>
      <c r="F64" s="131"/>
      <c r="G64" s="131"/>
      <c r="H64" s="131"/>
      <c r="I64" s="131"/>
      <c r="J64" s="131"/>
      <c r="K64" s="131"/>
      <c r="L64" s="131"/>
      <c r="M64" s="131"/>
      <c r="N64" s="131"/>
      <c r="O64" s="131"/>
      <c r="P64" s="132" t="s">
        <v>84</v>
      </c>
      <c r="Q64" s="132"/>
      <c r="R64" s="132"/>
      <c r="S64" s="132"/>
      <c r="T64" s="50"/>
      <c r="U64" s="39"/>
      <c r="V64" s="13"/>
      <c r="W64" s="60"/>
      <c r="X64" s="60"/>
      <c r="Y64" s="60"/>
      <c r="Z64" s="60"/>
      <c r="AA64" s="60"/>
      <c r="AB64" s="60"/>
      <c r="AC64" s="13"/>
    </row>
    <row r="65" spans="1:32" x14ac:dyDescent="0.3">
      <c r="A65" s="39"/>
      <c r="U65" s="39"/>
      <c r="V65" s="13"/>
      <c r="W65" s="60"/>
      <c r="X65" s="60"/>
      <c r="Y65" s="60"/>
      <c r="Z65" s="60"/>
      <c r="AA65" s="60"/>
      <c r="AB65" s="60"/>
      <c r="AC65" s="13"/>
    </row>
    <row r="66" spans="1:32" x14ac:dyDescent="0.3">
      <c r="A66" s="39"/>
      <c r="B66" s="45"/>
      <c r="C66" s="45" t="s">
        <v>117</v>
      </c>
      <c r="D66" s="45"/>
      <c r="E66" s="45"/>
      <c r="F66" s="45"/>
      <c r="G66" s="45"/>
      <c r="H66" s="45"/>
      <c r="I66" s="45"/>
      <c r="J66" s="45"/>
      <c r="K66" s="45"/>
      <c r="L66" s="45"/>
      <c r="M66" s="45"/>
      <c r="N66" s="45"/>
      <c r="O66" s="45"/>
      <c r="P66" s="45"/>
      <c r="Q66" s="45"/>
      <c r="R66" s="45"/>
      <c r="S66" s="45"/>
      <c r="T66" s="45" t="s">
        <v>87</v>
      </c>
      <c r="U66" s="51"/>
      <c r="V66" s="59"/>
      <c r="W66" s="63"/>
      <c r="X66" s="63"/>
      <c r="Y66" s="63"/>
      <c r="Z66" s="63"/>
      <c r="AA66" s="63"/>
      <c r="AB66" s="63"/>
      <c r="AC66" s="59"/>
    </row>
    <row r="67" spans="1:32" ht="14.4" customHeight="1" x14ac:dyDescent="0.3">
      <c r="A67" s="39"/>
      <c r="C67" s="45"/>
      <c r="D67" s="45"/>
      <c r="E67" s="45"/>
      <c r="F67" s="45"/>
      <c r="G67" s="45"/>
      <c r="H67" s="45"/>
      <c r="I67" s="45"/>
      <c r="J67" s="45"/>
      <c r="K67" s="45"/>
      <c r="L67" s="45"/>
      <c r="M67" s="45"/>
      <c r="N67" s="45"/>
      <c r="O67" s="45"/>
      <c r="P67" s="45"/>
      <c r="Q67" s="45"/>
      <c r="R67" s="45"/>
      <c r="S67" s="45"/>
      <c r="T67" s="45"/>
      <c r="U67" s="51"/>
      <c r="V67" s="59"/>
      <c r="W67" s="63"/>
      <c r="X67" s="63"/>
      <c r="Y67" s="63"/>
      <c r="Z67" s="63"/>
      <c r="AA67" s="63"/>
      <c r="AB67" s="63"/>
      <c r="AC67" s="59"/>
    </row>
    <row r="68" spans="1:32" ht="15.6" customHeight="1" x14ac:dyDescent="0.3">
      <c r="A68" s="39"/>
      <c r="B68" s="40"/>
      <c r="C68" s="40"/>
      <c r="D68" s="40"/>
      <c r="E68" s="40"/>
      <c r="F68" s="40"/>
      <c r="G68" s="40"/>
      <c r="H68" s="40"/>
      <c r="I68" s="40"/>
      <c r="J68" s="40"/>
      <c r="K68" s="40"/>
      <c r="L68" s="40"/>
      <c r="M68" s="40"/>
      <c r="N68" s="40"/>
      <c r="O68" s="40"/>
      <c r="P68" s="40"/>
      <c r="Q68" s="40"/>
      <c r="R68" s="40"/>
      <c r="S68" s="40"/>
      <c r="T68" s="40"/>
      <c r="U68" s="41"/>
      <c r="V68" s="13"/>
      <c r="W68" s="60"/>
      <c r="X68" s="60"/>
      <c r="Y68" s="60"/>
      <c r="Z68" s="60"/>
      <c r="AA68" s="60"/>
      <c r="AB68" s="60"/>
      <c r="AC68" s="13"/>
    </row>
    <row r="69" spans="1:32" x14ac:dyDescent="0.3">
      <c r="A69" s="39"/>
      <c r="U69" s="37"/>
      <c r="V69" s="13"/>
      <c r="W69" s="60"/>
      <c r="X69" s="60"/>
      <c r="Y69" s="60"/>
      <c r="Z69" s="60"/>
      <c r="AA69" s="60"/>
      <c r="AB69" s="60"/>
      <c r="AC69" s="13"/>
    </row>
    <row r="70" spans="1:32" x14ac:dyDescent="0.3">
      <c r="A70" s="39"/>
      <c r="U70" s="39"/>
      <c r="V70" s="13"/>
      <c r="W70" s="60"/>
      <c r="X70" s="60"/>
      <c r="Y70" s="60"/>
      <c r="Z70" s="60"/>
      <c r="AA70" s="60"/>
      <c r="AB70" s="60"/>
      <c r="AC70" s="13"/>
    </row>
    <row r="71" spans="1:32" x14ac:dyDescent="0.3">
      <c r="A71" s="39"/>
      <c r="U71" s="39"/>
      <c r="V71" s="13"/>
      <c r="W71" s="60"/>
      <c r="X71" s="60"/>
      <c r="Y71" s="60"/>
      <c r="Z71" s="60"/>
      <c r="AA71" s="60"/>
      <c r="AB71" s="60"/>
      <c r="AC71" s="13"/>
    </row>
    <row r="72" spans="1:32" x14ac:dyDescent="0.3">
      <c r="A72" s="39"/>
      <c r="U72" s="39"/>
      <c r="V72" s="13"/>
      <c r="W72" s="60"/>
      <c r="X72" s="60"/>
      <c r="Y72" s="60"/>
      <c r="Z72" s="60"/>
      <c r="AA72" s="60"/>
      <c r="AB72" s="60"/>
      <c r="AC72" s="13"/>
    </row>
    <row r="73" spans="1:32" x14ac:dyDescent="0.3">
      <c r="A73" s="39"/>
      <c r="U73" s="39"/>
      <c r="V73" s="13"/>
      <c r="W73" s="60"/>
      <c r="X73" s="60"/>
      <c r="Y73" s="60"/>
      <c r="Z73" s="60"/>
      <c r="AA73" s="60"/>
      <c r="AB73" s="60"/>
      <c r="AC73" s="13"/>
    </row>
    <row r="74" spans="1:32" x14ac:dyDescent="0.3">
      <c r="A74" s="39"/>
      <c r="U74" s="39"/>
      <c r="V74" s="13"/>
      <c r="W74" s="60"/>
      <c r="X74" s="60"/>
      <c r="Y74" s="60"/>
      <c r="Z74" s="60"/>
      <c r="AA74" s="60"/>
      <c r="AB74" s="60"/>
      <c r="AC74" s="13"/>
    </row>
    <row r="75" spans="1:32" x14ac:dyDescent="0.3">
      <c r="A75" s="39"/>
      <c r="U75" s="39"/>
      <c r="V75" s="13"/>
      <c r="W75" s="60"/>
      <c r="X75" s="60"/>
      <c r="Y75" s="60"/>
      <c r="Z75" s="60"/>
      <c r="AA75" s="60"/>
      <c r="AB75" s="60"/>
      <c r="AC75" s="13"/>
    </row>
    <row r="76" spans="1:32" x14ac:dyDescent="0.3">
      <c r="A76" s="39"/>
      <c r="U76" s="39"/>
      <c r="V76" s="13"/>
      <c r="W76" s="60"/>
      <c r="X76" s="60"/>
      <c r="Y76" s="60"/>
      <c r="Z76" s="60"/>
      <c r="AA76" s="60"/>
      <c r="AB76" s="60"/>
      <c r="AC76" s="13"/>
    </row>
    <row r="77" spans="1:32" x14ac:dyDescent="0.3">
      <c r="A77" s="39"/>
      <c r="U77" s="39"/>
      <c r="V77" s="13"/>
      <c r="W77" s="60"/>
      <c r="X77" s="60"/>
      <c r="Y77" s="60"/>
      <c r="Z77" s="60"/>
      <c r="AA77" s="60"/>
      <c r="AB77" s="60"/>
      <c r="AC77" s="13"/>
    </row>
    <row r="78" spans="1:32" x14ac:dyDescent="0.3">
      <c r="A78" s="39"/>
      <c r="U78" s="39"/>
      <c r="V78" s="13"/>
      <c r="W78" s="60"/>
      <c r="X78" s="60"/>
      <c r="Y78" s="60"/>
      <c r="Z78" s="60"/>
      <c r="AA78" s="60"/>
      <c r="AB78" s="60"/>
      <c r="AC78" s="13"/>
    </row>
    <row r="79" spans="1:32" x14ac:dyDescent="0.3">
      <c r="A79" s="39"/>
      <c r="B79" s="13"/>
      <c r="C79" s="90" t="s">
        <v>2</v>
      </c>
      <c r="D79" s="91"/>
      <c r="E79" s="92"/>
      <c r="F79" s="99" t="s">
        <v>25</v>
      </c>
      <c r="G79" s="99"/>
      <c r="H79" s="99"/>
      <c r="I79" s="99"/>
      <c r="J79" s="99"/>
      <c r="K79" s="99"/>
      <c r="L79" s="99"/>
      <c r="M79" s="99" t="s">
        <v>26</v>
      </c>
      <c r="N79" s="99"/>
      <c r="O79" s="99"/>
      <c r="P79" s="99"/>
      <c r="Q79" s="99"/>
      <c r="R79" s="99"/>
      <c r="S79" s="99"/>
      <c r="T79" s="23"/>
      <c r="U79" s="39"/>
      <c r="V79" s="13"/>
      <c r="W79" s="60"/>
      <c r="X79" s="60"/>
      <c r="Y79" s="60"/>
      <c r="Z79" s="60"/>
      <c r="AA79" s="60"/>
      <c r="AB79" s="60"/>
      <c r="AC79" s="13"/>
    </row>
    <row r="80" spans="1:32" x14ac:dyDescent="0.3">
      <c r="A80" s="39"/>
      <c r="B80" s="13"/>
      <c r="C80" s="93"/>
      <c r="D80" s="94"/>
      <c r="E80" s="95"/>
      <c r="F80" s="78" t="s">
        <v>46</v>
      </c>
      <c r="G80" s="79"/>
      <c r="H80" s="80"/>
      <c r="I80" s="100"/>
      <c r="J80" s="101"/>
      <c r="K80" s="102"/>
      <c r="L80" s="31" t="s">
        <v>0</v>
      </c>
      <c r="M80" s="78" t="s">
        <v>57</v>
      </c>
      <c r="N80" s="79"/>
      <c r="O80" s="80"/>
      <c r="P80" s="100"/>
      <c r="Q80" s="101"/>
      <c r="R80" s="102"/>
      <c r="S80" s="31" t="s">
        <v>0</v>
      </c>
      <c r="T80" s="23"/>
      <c r="U80" s="39"/>
      <c r="V80" s="13"/>
      <c r="W80" s="60"/>
      <c r="X80" s="60"/>
      <c r="Y80" s="60"/>
      <c r="Z80" s="60"/>
      <c r="AA80" s="60"/>
      <c r="AB80" s="60"/>
      <c r="AC80" s="13"/>
      <c r="AE80" s="1">
        <f>IF(P80&lt;I80,0,1)</f>
        <v>1</v>
      </c>
      <c r="AF80" s="1">
        <f>IF(AND(I80="",P80=""),0,1)</f>
        <v>0</v>
      </c>
    </row>
    <row r="81" spans="1:170" x14ac:dyDescent="0.3">
      <c r="A81" s="39"/>
      <c r="B81" s="13"/>
      <c r="C81" s="93"/>
      <c r="D81" s="94"/>
      <c r="E81" s="95"/>
      <c r="F81" s="78" t="s">
        <v>47</v>
      </c>
      <c r="G81" s="79"/>
      <c r="H81" s="79"/>
      <c r="I81" s="79"/>
      <c r="J81" s="79"/>
      <c r="K81" s="79"/>
      <c r="L81" s="79"/>
      <c r="M81" s="80"/>
      <c r="N81" s="4" t="s">
        <v>42</v>
      </c>
      <c r="O81" s="8"/>
      <c r="P81" s="5" t="s">
        <v>43</v>
      </c>
      <c r="Q81" s="8"/>
      <c r="R81" s="119" t="s">
        <v>32</v>
      </c>
      <c r="S81" s="120"/>
      <c r="T81" s="8"/>
      <c r="U81" s="39"/>
      <c r="V81" s="13"/>
      <c r="W81" s="60"/>
      <c r="X81" s="60"/>
      <c r="Y81" s="60"/>
      <c r="Z81" s="60"/>
      <c r="AA81" s="60"/>
      <c r="AB81" s="60"/>
      <c r="AC81" s="13"/>
      <c r="AE81" s="1">
        <f>IF(O81&lt;&gt;"",1,0)</f>
        <v>0</v>
      </c>
      <c r="AF81" s="1">
        <f>IF(Q81&lt;&gt;"",1,0)</f>
        <v>0</v>
      </c>
      <c r="AG81" s="1">
        <f>IF(T81&lt;&gt;"",1,0)</f>
        <v>0</v>
      </c>
      <c r="AH81" s="1">
        <f>SUM(AE81:AG81)</f>
        <v>0</v>
      </c>
      <c r="FN81" s="24"/>
    </row>
    <row r="82" spans="1:170" x14ac:dyDescent="0.3">
      <c r="A82" s="39"/>
      <c r="B82" s="13"/>
      <c r="C82" s="93"/>
      <c r="D82" s="94"/>
      <c r="E82" s="95"/>
      <c r="F82" s="78" t="s">
        <v>48</v>
      </c>
      <c r="G82" s="79"/>
      <c r="H82" s="79"/>
      <c r="I82" s="79"/>
      <c r="J82" s="79"/>
      <c r="K82" s="79"/>
      <c r="L82" s="79"/>
      <c r="M82" s="80"/>
      <c r="N82" s="4" t="s">
        <v>30</v>
      </c>
      <c r="O82" s="8"/>
      <c r="P82" s="5" t="s">
        <v>45</v>
      </c>
      <c r="Q82" s="56" t="s">
        <v>88</v>
      </c>
      <c r="R82" s="5" t="s">
        <v>5</v>
      </c>
      <c r="S82" s="5" t="s">
        <v>31</v>
      </c>
      <c r="T82" s="8"/>
      <c r="U82" s="39"/>
      <c r="V82" s="13"/>
      <c r="W82" s="60"/>
      <c r="X82" s="60"/>
      <c r="Y82" s="60"/>
      <c r="Z82" s="60"/>
      <c r="AA82" s="60"/>
      <c r="AB82" s="60"/>
      <c r="AC82" s="13"/>
      <c r="AE82" s="1">
        <f>IF(O82&lt;&gt;"",1,0)</f>
        <v>0</v>
      </c>
      <c r="AG82" s="1">
        <f>IF(T82&lt;&gt;"",1,0)</f>
        <v>0</v>
      </c>
      <c r="AH82" s="1">
        <f>SUM(AE82:AG82)</f>
        <v>0</v>
      </c>
      <c r="FN82" s="29"/>
    </row>
    <row r="83" spans="1:170" x14ac:dyDescent="0.3">
      <c r="A83" s="39"/>
      <c r="B83" s="13"/>
      <c r="C83" s="93"/>
      <c r="D83" s="94"/>
      <c r="E83" s="95"/>
      <c r="F83" s="20" t="s">
        <v>20</v>
      </c>
      <c r="G83" s="21"/>
      <c r="H83" s="112" t="str">
        <f>IF(AE83=1,"Provided quantity of data is suitable for design calculation",IF(AF83=0,"Treatment and removal of O&amp;G are not considered in design","More or corrected data are required for design calculation"))</f>
        <v>Treatment and removal of O&amp;G are not considered in design</v>
      </c>
      <c r="I83" s="113"/>
      <c r="J83" s="113"/>
      <c r="K83" s="113"/>
      <c r="L83" s="113"/>
      <c r="M83" s="113"/>
      <c r="N83" s="113"/>
      <c r="O83" s="113"/>
      <c r="P83" s="113"/>
      <c r="Q83" s="113"/>
      <c r="R83" s="113"/>
      <c r="S83" s="113"/>
      <c r="T83" s="114"/>
      <c r="U83" s="39"/>
      <c r="V83" s="13"/>
      <c r="W83" s="60"/>
      <c r="X83" s="60"/>
      <c r="Y83" s="60"/>
      <c r="Z83" s="60"/>
      <c r="AA83" s="60"/>
      <c r="AB83" s="60"/>
      <c r="AC83" s="13"/>
      <c r="AE83" s="19">
        <f>IF(AND(AE80=0,AH81&lt;=1,AH82&lt;=1),1,0)</f>
        <v>0</v>
      </c>
      <c r="AF83" s="1">
        <f>AF80+AH81+AH82</f>
        <v>0</v>
      </c>
    </row>
    <row r="84" spans="1:170" x14ac:dyDescent="0.3">
      <c r="A84" s="39"/>
      <c r="B84" s="13"/>
      <c r="C84" s="96"/>
      <c r="D84" s="97"/>
      <c r="E84" s="98"/>
      <c r="F84" s="116" t="s">
        <v>27</v>
      </c>
      <c r="G84" s="117"/>
      <c r="H84" s="117"/>
      <c r="I84" s="117"/>
      <c r="J84" s="117"/>
      <c r="K84" s="117"/>
      <c r="L84" s="117"/>
      <c r="M84" s="117"/>
      <c r="N84" s="117"/>
      <c r="O84" s="117"/>
      <c r="P84" s="117"/>
      <c r="Q84" s="117"/>
      <c r="R84" s="117"/>
      <c r="S84" s="117"/>
      <c r="T84" s="118"/>
      <c r="U84" s="39"/>
      <c r="V84" s="13"/>
      <c r="W84" s="60"/>
      <c r="X84" s="60"/>
      <c r="Y84" s="60"/>
      <c r="Z84" s="60"/>
      <c r="AA84" s="60"/>
      <c r="AB84" s="60"/>
      <c r="AC84" s="13"/>
      <c r="AE84" s="47">
        <f>IF(AND(AE83=0,AF83=0),1,IF(AE83=1,1,0))</f>
        <v>1</v>
      </c>
    </row>
    <row r="85" spans="1:170" x14ac:dyDescent="0.3">
      <c r="A85" s="39"/>
      <c r="U85" s="39"/>
      <c r="V85" s="13"/>
      <c r="W85" s="60"/>
      <c r="X85" s="60"/>
      <c r="Y85" s="60"/>
      <c r="Z85" s="60"/>
      <c r="AA85" s="60"/>
      <c r="AB85" s="60"/>
      <c r="AC85" s="13"/>
    </row>
    <row r="86" spans="1:170" ht="14.4" customHeight="1" x14ac:dyDescent="0.3">
      <c r="A86" s="39"/>
      <c r="C86" s="90" t="s">
        <v>68</v>
      </c>
      <c r="D86" s="91"/>
      <c r="E86" s="92"/>
      <c r="F86" s="99" t="s">
        <v>25</v>
      </c>
      <c r="G86" s="99"/>
      <c r="H86" s="99"/>
      <c r="I86" s="99"/>
      <c r="J86" s="99"/>
      <c r="K86" s="99"/>
      <c r="L86" s="99"/>
      <c r="M86" s="99" t="s">
        <v>26</v>
      </c>
      <c r="N86" s="99"/>
      <c r="O86" s="99"/>
      <c r="P86" s="99"/>
      <c r="Q86" s="99"/>
      <c r="R86" s="99"/>
      <c r="S86" s="99"/>
      <c r="T86" s="23"/>
      <c r="U86" s="39"/>
      <c r="V86" s="13"/>
      <c r="W86" s="60"/>
      <c r="X86" s="60"/>
      <c r="Y86" s="60"/>
      <c r="Z86" s="60"/>
      <c r="AA86" s="60"/>
      <c r="AB86" s="60"/>
      <c r="AC86" s="13"/>
      <c r="AE86" s="1">
        <f>IF(OR(P91&lt;=P90,P90=""),0,1)</f>
        <v>0</v>
      </c>
    </row>
    <row r="87" spans="1:170" ht="14.4" customHeight="1" x14ac:dyDescent="0.3">
      <c r="A87" s="39"/>
      <c r="C87" s="93"/>
      <c r="D87" s="94"/>
      <c r="E87" s="95"/>
      <c r="F87" s="78" t="s">
        <v>49</v>
      </c>
      <c r="G87" s="79"/>
      <c r="H87" s="80"/>
      <c r="I87" s="100"/>
      <c r="J87" s="101"/>
      <c r="K87" s="102"/>
      <c r="L87" s="31" t="s">
        <v>50</v>
      </c>
      <c r="M87" s="78" t="s">
        <v>60</v>
      </c>
      <c r="N87" s="79"/>
      <c r="O87" s="80"/>
      <c r="P87" s="100"/>
      <c r="Q87" s="101"/>
      <c r="R87" s="102"/>
      <c r="S87" s="31" t="s">
        <v>50</v>
      </c>
      <c r="T87" s="23"/>
      <c r="U87" s="39"/>
      <c r="V87" s="13"/>
      <c r="W87" s="60"/>
      <c r="X87" s="60"/>
      <c r="Y87" s="60"/>
      <c r="Z87" s="60"/>
      <c r="AA87" s="60"/>
      <c r="AB87" s="60"/>
      <c r="AC87" s="13"/>
      <c r="AE87" s="1">
        <f>IF(I91&gt;=I90,IF(I90="",0,1),0)</f>
        <v>0</v>
      </c>
    </row>
    <row r="88" spans="1:170" ht="14.4" customHeight="1" x14ac:dyDescent="0.3">
      <c r="A88" s="39"/>
      <c r="C88" s="93"/>
      <c r="D88" s="94"/>
      <c r="E88" s="95"/>
      <c r="F88" s="78" t="s">
        <v>51</v>
      </c>
      <c r="G88" s="79"/>
      <c r="H88" s="80"/>
      <c r="I88" s="100"/>
      <c r="J88" s="101"/>
      <c r="K88" s="102"/>
      <c r="L88" s="34" t="s">
        <v>63</v>
      </c>
      <c r="M88" s="78" t="s">
        <v>61</v>
      </c>
      <c r="N88" s="79"/>
      <c r="O88" s="80"/>
      <c r="P88" s="100"/>
      <c r="Q88" s="101"/>
      <c r="R88" s="102"/>
      <c r="S88" s="34" t="s">
        <v>63</v>
      </c>
      <c r="T88" s="23"/>
      <c r="U88" s="39"/>
      <c r="V88" s="13"/>
      <c r="W88" s="60"/>
      <c r="X88" s="60"/>
      <c r="Y88" s="60"/>
      <c r="Z88" s="60"/>
      <c r="AA88" s="60"/>
      <c r="AB88" s="60"/>
      <c r="AC88" s="13"/>
      <c r="AE88" s="1">
        <f>IF(OR(P93="",P93&gt;=P92),0,1)</f>
        <v>0</v>
      </c>
    </row>
    <row r="89" spans="1:170" ht="14.4" customHeight="1" x14ac:dyDescent="0.3">
      <c r="A89" s="39"/>
      <c r="C89" s="93"/>
      <c r="D89" s="94"/>
      <c r="E89" s="95"/>
      <c r="F89" s="78" t="s">
        <v>52</v>
      </c>
      <c r="G89" s="79"/>
      <c r="H89" s="80"/>
      <c r="I89" s="100"/>
      <c r="J89" s="101"/>
      <c r="K89" s="102"/>
      <c r="L89" s="31" t="s">
        <v>0</v>
      </c>
      <c r="M89" s="78" t="s">
        <v>62</v>
      </c>
      <c r="N89" s="79"/>
      <c r="O89" s="80"/>
      <c r="P89" s="100"/>
      <c r="Q89" s="101"/>
      <c r="R89" s="102"/>
      <c r="S89" s="31" t="s">
        <v>0</v>
      </c>
      <c r="T89" s="23"/>
      <c r="U89" s="39"/>
      <c r="V89" s="13"/>
      <c r="W89" s="60"/>
      <c r="X89" s="60"/>
      <c r="Y89" s="60"/>
      <c r="Z89" s="60"/>
      <c r="AA89" s="60"/>
      <c r="AB89" s="60"/>
      <c r="AC89" s="13"/>
      <c r="AE89" s="1">
        <f>IF(OR(I93="",I93&gt;=I92),0,1)</f>
        <v>0</v>
      </c>
    </row>
    <row r="90" spans="1:170" ht="14.4" customHeight="1" x14ac:dyDescent="0.3">
      <c r="A90" s="39"/>
      <c r="C90" s="93"/>
      <c r="D90" s="94"/>
      <c r="E90" s="95"/>
      <c r="F90" s="78" t="s">
        <v>64</v>
      </c>
      <c r="G90" s="79"/>
      <c r="H90" s="80"/>
      <c r="I90" s="100"/>
      <c r="J90" s="101"/>
      <c r="K90" s="102"/>
      <c r="L90" s="31" t="s">
        <v>0</v>
      </c>
      <c r="M90" s="78" t="s">
        <v>65</v>
      </c>
      <c r="N90" s="79"/>
      <c r="O90" s="80"/>
      <c r="P90" s="100"/>
      <c r="Q90" s="101"/>
      <c r="R90" s="102"/>
      <c r="S90" s="31" t="s">
        <v>0</v>
      </c>
      <c r="T90" s="23"/>
      <c r="U90" s="39"/>
      <c r="V90" s="13"/>
      <c r="W90" s="60"/>
      <c r="X90" s="60"/>
      <c r="Y90" s="60"/>
      <c r="Z90" s="60"/>
      <c r="AA90" s="60"/>
      <c r="AB90" s="60"/>
      <c r="AC90" s="13"/>
      <c r="AE90" s="1">
        <f>IF(P87&lt;=I87,0,1)</f>
        <v>0</v>
      </c>
      <c r="AF90" s="1">
        <f>IF(AND(I87="",P87=""),1,0)</f>
        <v>1</v>
      </c>
    </row>
    <row r="91" spans="1:170" ht="14.4" customHeight="1" x14ac:dyDescent="0.3">
      <c r="A91" s="39"/>
      <c r="C91" s="93"/>
      <c r="D91" s="94"/>
      <c r="E91" s="95"/>
      <c r="F91" s="78" t="s">
        <v>66</v>
      </c>
      <c r="G91" s="79"/>
      <c r="H91" s="80"/>
      <c r="I91" s="100"/>
      <c r="J91" s="101"/>
      <c r="K91" s="102"/>
      <c r="L91" s="31" t="s">
        <v>0</v>
      </c>
      <c r="M91" s="78" t="s">
        <v>67</v>
      </c>
      <c r="N91" s="79"/>
      <c r="O91" s="80"/>
      <c r="P91" s="100"/>
      <c r="Q91" s="101"/>
      <c r="R91" s="102"/>
      <c r="S91" s="31" t="s">
        <v>0</v>
      </c>
      <c r="T91" s="23"/>
      <c r="U91" s="39"/>
      <c r="V91" s="13"/>
      <c r="W91" s="60"/>
      <c r="X91" s="60"/>
      <c r="Y91" s="60"/>
      <c r="Z91" s="60"/>
      <c r="AA91" s="60"/>
      <c r="AB91" s="60"/>
      <c r="AC91" s="13"/>
      <c r="AF91" s="1">
        <f>IF(AND(I88="",P88=""),1,0)</f>
        <v>1</v>
      </c>
      <c r="AG91" s="1">
        <f>IF(OR(I88&lt;0,I88&gt;14),1,0)</f>
        <v>0</v>
      </c>
      <c r="AH91" s="1">
        <f>IF(OR(P88&lt;0,P88&gt;14),1,0)</f>
        <v>0</v>
      </c>
    </row>
    <row r="92" spans="1:170" ht="14.4" customHeight="1" x14ac:dyDescent="0.3">
      <c r="A92" s="39"/>
      <c r="C92" s="93"/>
      <c r="D92" s="94"/>
      <c r="E92" s="95"/>
      <c r="F92" s="78" t="s">
        <v>69</v>
      </c>
      <c r="G92" s="79"/>
      <c r="H92" s="80"/>
      <c r="I92" s="100"/>
      <c r="J92" s="101"/>
      <c r="K92" s="102"/>
      <c r="L92" s="31" t="s">
        <v>80</v>
      </c>
      <c r="M92" s="121" t="s">
        <v>71</v>
      </c>
      <c r="N92" s="123"/>
      <c r="O92" s="122"/>
      <c r="P92" s="100"/>
      <c r="Q92" s="101"/>
      <c r="R92" s="102"/>
      <c r="S92" s="31" t="s">
        <v>80</v>
      </c>
      <c r="T92" s="23"/>
      <c r="U92" s="39"/>
      <c r="V92" s="13"/>
      <c r="W92" s="60"/>
      <c r="X92" s="60"/>
      <c r="Y92" s="60"/>
      <c r="Z92" s="60"/>
      <c r="AA92" s="60"/>
      <c r="AB92" s="60"/>
      <c r="AC92" s="13"/>
    </row>
    <row r="93" spans="1:170" ht="14.4" customHeight="1" x14ac:dyDescent="0.3">
      <c r="A93" s="39"/>
      <c r="C93" s="93"/>
      <c r="D93" s="94"/>
      <c r="E93" s="95"/>
      <c r="F93" s="78" t="s">
        <v>70</v>
      </c>
      <c r="G93" s="79"/>
      <c r="H93" s="80"/>
      <c r="I93" s="100"/>
      <c r="J93" s="101"/>
      <c r="K93" s="102"/>
      <c r="L93" s="31" t="s">
        <v>80</v>
      </c>
      <c r="M93" s="121" t="s">
        <v>72</v>
      </c>
      <c r="N93" s="123"/>
      <c r="O93" s="122"/>
      <c r="P93" s="100"/>
      <c r="Q93" s="101"/>
      <c r="R93" s="102"/>
      <c r="S93" s="31" t="s">
        <v>80</v>
      </c>
      <c r="T93" s="23"/>
      <c r="U93" s="39"/>
      <c r="V93" s="13"/>
      <c r="W93" s="60"/>
      <c r="X93" s="60"/>
      <c r="Y93" s="60"/>
      <c r="Z93" s="60"/>
      <c r="AA93" s="60"/>
      <c r="AB93" s="60"/>
      <c r="AC93" s="13"/>
      <c r="AE93" s="1">
        <f>IF(P90&lt;=I90,0,1)</f>
        <v>0</v>
      </c>
    </row>
    <row r="94" spans="1:170" ht="14.4" customHeight="1" x14ac:dyDescent="0.3">
      <c r="A94" s="39"/>
      <c r="C94" s="93"/>
      <c r="D94" s="94"/>
      <c r="E94" s="95"/>
      <c r="F94" s="78" t="s">
        <v>73</v>
      </c>
      <c r="G94" s="79"/>
      <c r="H94" s="80"/>
      <c r="I94" s="100"/>
      <c r="J94" s="101"/>
      <c r="K94" s="102"/>
      <c r="L94" s="65" t="s">
        <v>115</v>
      </c>
      <c r="M94" s="78" t="s">
        <v>74</v>
      </c>
      <c r="N94" s="79"/>
      <c r="O94" s="80"/>
      <c r="P94" s="100"/>
      <c r="Q94" s="101"/>
      <c r="R94" s="102"/>
      <c r="S94" s="65" t="s">
        <v>115</v>
      </c>
      <c r="T94" s="23"/>
      <c r="U94" s="39"/>
      <c r="V94" s="13"/>
      <c r="W94" s="60"/>
      <c r="X94" s="60"/>
      <c r="Y94" s="60"/>
      <c r="Z94" s="60"/>
      <c r="AA94" s="60"/>
      <c r="AB94" s="60"/>
      <c r="AC94" s="13"/>
      <c r="AE94" s="1">
        <f>IF(P91&lt;=I91,0,1)</f>
        <v>0</v>
      </c>
      <c r="AF94" s="1">
        <f>IF(AND(I91="",P91=""),1,0)</f>
        <v>1</v>
      </c>
    </row>
    <row r="95" spans="1:170" ht="14.4" customHeight="1" x14ac:dyDescent="0.3">
      <c r="A95" s="39"/>
      <c r="C95" s="93"/>
      <c r="D95" s="94"/>
      <c r="E95" s="95"/>
      <c r="F95" s="20" t="s">
        <v>20</v>
      </c>
      <c r="G95" s="21"/>
      <c r="H95" s="112" t="str">
        <f>IF(OR(AE98=0,AE98-AG97=0),IF(AF98=0,"Provided quantity of data is suitable for design calculation","More or corrected data are required for design calculation"),"More or corrected data are required for design calculation")</f>
        <v>More or corrected data are required for design calculation</v>
      </c>
      <c r="I95" s="113"/>
      <c r="J95" s="113"/>
      <c r="K95" s="113"/>
      <c r="L95" s="113"/>
      <c r="M95" s="113"/>
      <c r="N95" s="113"/>
      <c r="O95" s="113"/>
      <c r="P95" s="113"/>
      <c r="Q95" s="113"/>
      <c r="R95" s="113"/>
      <c r="S95" s="113"/>
      <c r="T95" s="114"/>
      <c r="U95" s="39"/>
      <c r="V95" s="13"/>
      <c r="W95" s="60"/>
      <c r="X95" s="60"/>
      <c r="Y95" s="60"/>
      <c r="Z95" s="60"/>
      <c r="AA95" s="60"/>
      <c r="AB95" s="60"/>
      <c r="AC95" s="13"/>
      <c r="AE95" s="1">
        <f>IF(P92&lt;=I92,0,1)</f>
        <v>0</v>
      </c>
      <c r="AF95" s="1">
        <f>IF(AND(I92="",P92=""),1,0)</f>
        <v>1</v>
      </c>
    </row>
    <row r="96" spans="1:170" ht="14.4" customHeight="1" x14ac:dyDescent="0.3">
      <c r="A96" s="39"/>
      <c r="C96" s="96"/>
      <c r="D96" s="97"/>
      <c r="E96" s="98"/>
      <c r="F96" s="116" t="s">
        <v>27</v>
      </c>
      <c r="G96" s="117"/>
      <c r="H96" s="117"/>
      <c r="I96" s="117"/>
      <c r="J96" s="117"/>
      <c r="K96" s="117"/>
      <c r="L96" s="117"/>
      <c r="M96" s="117"/>
      <c r="N96" s="117"/>
      <c r="O96" s="117"/>
      <c r="P96" s="117"/>
      <c r="Q96" s="117"/>
      <c r="R96" s="117"/>
      <c r="S96" s="117"/>
      <c r="T96" s="118"/>
      <c r="U96" s="39"/>
      <c r="V96" s="13"/>
      <c r="W96" s="60"/>
      <c r="X96" s="60"/>
      <c r="Y96" s="60"/>
      <c r="Z96" s="60"/>
      <c r="AA96" s="60"/>
      <c r="AB96" s="60"/>
      <c r="AC96" s="13"/>
      <c r="AE96" s="1">
        <f>IF(P93&lt;=I93,0,1)</f>
        <v>0</v>
      </c>
      <c r="AF96" s="1">
        <f>IF(AND(I93="",P93=""),1,0)</f>
        <v>1</v>
      </c>
    </row>
    <row r="97" spans="1:33" x14ac:dyDescent="0.3">
      <c r="A97" s="39"/>
      <c r="U97" s="39"/>
      <c r="V97" s="13"/>
      <c r="W97" s="60"/>
      <c r="X97" s="60"/>
      <c r="Y97" s="60"/>
      <c r="Z97" s="60"/>
      <c r="AA97" s="60"/>
      <c r="AB97" s="60"/>
      <c r="AC97" s="13"/>
      <c r="AE97" s="1">
        <f>IF(P94&lt;=I94,0,1)</f>
        <v>0</v>
      </c>
      <c r="AG97" s="1">
        <f>IF(AND(I94="",P94&lt;&gt;""),1,0)</f>
        <v>0</v>
      </c>
    </row>
    <row r="98" spans="1:33" x14ac:dyDescent="0.3">
      <c r="A98" s="39"/>
      <c r="C98" s="90" t="s">
        <v>75</v>
      </c>
      <c r="D98" s="91"/>
      <c r="E98" s="92"/>
      <c r="F98" s="99" t="s">
        <v>77</v>
      </c>
      <c r="G98" s="99"/>
      <c r="H98" s="99"/>
      <c r="I98" s="99"/>
      <c r="J98" s="99"/>
      <c r="K98" s="99"/>
      <c r="L98" s="99"/>
      <c r="M98" s="99" t="s">
        <v>26</v>
      </c>
      <c r="N98" s="99"/>
      <c r="O98" s="99"/>
      <c r="P98" s="99"/>
      <c r="Q98" s="99"/>
      <c r="R98" s="99"/>
      <c r="S98" s="99"/>
      <c r="T98" s="23"/>
      <c r="U98" s="39"/>
      <c r="V98" s="13"/>
      <c r="W98" s="60"/>
      <c r="X98" s="60"/>
      <c r="Y98" s="60"/>
      <c r="Z98" s="60"/>
      <c r="AA98" s="60"/>
      <c r="AB98" s="60"/>
      <c r="AC98" s="13"/>
      <c r="AE98" s="19">
        <f>SUM(AE86:AE97)</f>
        <v>0</v>
      </c>
      <c r="AF98" s="19">
        <f>SUM(AF86:AF97)+AG91+AH91</f>
        <v>5</v>
      </c>
    </row>
    <row r="99" spans="1:33" x14ac:dyDescent="0.3">
      <c r="A99" s="39"/>
      <c r="C99" s="93"/>
      <c r="D99" s="94"/>
      <c r="E99" s="95"/>
      <c r="F99" s="73" t="s">
        <v>76</v>
      </c>
      <c r="G99" s="74"/>
      <c r="H99" s="75"/>
      <c r="I99" s="133" t="s">
        <v>78</v>
      </c>
      <c r="J99" s="134"/>
      <c r="K99" s="135"/>
      <c r="L99" s="33" t="s">
        <v>79</v>
      </c>
      <c r="M99" s="73" t="s">
        <v>114</v>
      </c>
      <c r="N99" s="74"/>
      <c r="O99" s="75"/>
      <c r="P99" s="133" t="s">
        <v>78</v>
      </c>
      <c r="Q99" s="134"/>
      <c r="R99" s="135"/>
      <c r="S99" s="33" t="s">
        <v>79</v>
      </c>
      <c r="T99" s="23"/>
      <c r="U99" s="39"/>
      <c r="V99" s="13"/>
      <c r="W99" s="60"/>
      <c r="X99" s="60"/>
      <c r="Y99" s="60"/>
      <c r="Z99" s="60"/>
      <c r="AA99" s="60"/>
      <c r="AB99" s="60"/>
      <c r="AC99" s="13"/>
      <c r="AE99" s="1">
        <f>AG97-AE98</f>
        <v>0</v>
      </c>
    </row>
    <row r="100" spans="1:33" x14ac:dyDescent="0.3">
      <c r="A100" s="39"/>
      <c r="C100" s="93"/>
      <c r="D100" s="94"/>
      <c r="E100" s="95"/>
      <c r="F100" s="124"/>
      <c r="G100" s="125"/>
      <c r="H100" s="126"/>
      <c r="I100" s="100"/>
      <c r="J100" s="101"/>
      <c r="K100" s="102"/>
      <c r="L100" s="55"/>
      <c r="M100" s="100"/>
      <c r="N100" s="101"/>
      <c r="O100" s="102"/>
      <c r="P100" s="100"/>
      <c r="Q100" s="101"/>
      <c r="R100" s="102"/>
      <c r="S100" s="55"/>
      <c r="T100" s="23"/>
      <c r="U100" s="39"/>
      <c r="V100" s="13"/>
      <c r="W100" s="60"/>
      <c r="X100" s="60"/>
      <c r="Y100" s="60"/>
      <c r="Z100" s="60"/>
      <c r="AA100" s="60"/>
      <c r="AB100" s="60"/>
      <c r="AC100" s="13"/>
      <c r="AE100" s="47">
        <f>IF(AND(AE98=0,AF98=0),1,0)</f>
        <v>0</v>
      </c>
    </row>
    <row r="101" spans="1:33" x14ac:dyDescent="0.3">
      <c r="A101" s="39"/>
      <c r="C101" s="93"/>
      <c r="D101" s="94"/>
      <c r="E101" s="95"/>
      <c r="F101" s="52"/>
      <c r="G101" s="53"/>
      <c r="H101" s="54"/>
      <c r="I101" s="100"/>
      <c r="J101" s="101"/>
      <c r="K101" s="102"/>
      <c r="L101" s="55"/>
      <c r="M101" s="100"/>
      <c r="N101" s="101"/>
      <c r="O101" s="102"/>
      <c r="P101" s="100"/>
      <c r="Q101" s="101"/>
      <c r="R101" s="102"/>
      <c r="S101" s="55"/>
      <c r="T101" s="23"/>
      <c r="U101" s="39"/>
      <c r="V101" s="13"/>
      <c r="W101" s="60"/>
      <c r="X101" s="60"/>
      <c r="Y101" s="60"/>
      <c r="Z101" s="60"/>
      <c r="AA101" s="60"/>
      <c r="AB101" s="60"/>
      <c r="AC101" s="13"/>
    </row>
    <row r="102" spans="1:33" x14ac:dyDescent="0.3">
      <c r="A102" s="39"/>
      <c r="C102" s="93"/>
      <c r="D102" s="94"/>
      <c r="E102" s="95"/>
      <c r="F102" s="52"/>
      <c r="G102" s="53"/>
      <c r="H102" s="54"/>
      <c r="I102" s="100"/>
      <c r="J102" s="101"/>
      <c r="K102" s="102"/>
      <c r="L102" s="55"/>
      <c r="M102" s="100"/>
      <c r="N102" s="101"/>
      <c r="O102" s="102"/>
      <c r="P102" s="100"/>
      <c r="Q102" s="101"/>
      <c r="R102" s="102"/>
      <c r="S102" s="55"/>
      <c r="T102" s="23"/>
      <c r="U102" s="39"/>
      <c r="V102" s="13"/>
      <c r="W102" s="60"/>
      <c r="X102" s="60"/>
      <c r="Y102" s="60"/>
      <c r="Z102" s="60"/>
      <c r="AA102" s="60"/>
      <c r="AB102" s="60"/>
      <c r="AC102" s="13"/>
    </row>
    <row r="103" spans="1:33" x14ac:dyDescent="0.3">
      <c r="A103" s="39"/>
      <c r="C103" s="93"/>
      <c r="D103" s="94"/>
      <c r="E103" s="95"/>
      <c r="F103" s="52"/>
      <c r="G103" s="53"/>
      <c r="H103" s="54"/>
      <c r="I103" s="100"/>
      <c r="J103" s="101"/>
      <c r="K103" s="102"/>
      <c r="L103" s="55"/>
      <c r="M103" s="100"/>
      <c r="N103" s="101"/>
      <c r="O103" s="102"/>
      <c r="P103" s="100"/>
      <c r="Q103" s="101"/>
      <c r="R103" s="102"/>
      <c r="S103" s="55"/>
      <c r="T103" s="23"/>
      <c r="U103" s="39"/>
      <c r="V103" s="13"/>
      <c r="W103" s="60"/>
      <c r="X103" s="60"/>
      <c r="Y103" s="60"/>
      <c r="Z103" s="60"/>
      <c r="AA103" s="60"/>
      <c r="AB103" s="60"/>
      <c r="AC103" s="13"/>
    </row>
    <row r="104" spans="1:33" x14ac:dyDescent="0.3">
      <c r="A104" s="39"/>
      <c r="C104" s="93"/>
      <c r="D104" s="94"/>
      <c r="E104" s="95"/>
      <c r="F104" s="52"/>
      <c r="G104" s="53"/>
      <c r="H104" s="54"/>
      <c r="I104" s="100"/>
      <c r="J104" s="101"/>
      <c r="K104" s="102"/>
      <c r="L104" s="55"/>
      <c r="M104" s="100"/>
      <c r="N104" s="101"/>
      <c r="O104" s="102"/>
      <c r="P104" s="100"/>
      <c r="Q104" s="101"/>
      <c r="R104" s="102"/>
      <c r="S104" s="55"/>
      <c r="T104" s="23"/>
      <c r="U104" s="39"/>
      <c r="V104" s="13"/>
      <c r="W104" s="60"/>
      <c r="X104" s="60"/>
      <c r="Y104" s="60"/>
      <c r="Z104" s="60"/>
      <c r="AA104" s="60"/>
      <c r="AB104" s="60"/>
      <c r="AC104" s="13"/>
    </row>
    <row r="105" spans="1:33" x14ac:dyDescent="0.3">
      <c r="A105" s="39"/>
      <c r="C105" s="93"/>
      <c r="D105" s="94"/>
      <c r="E105" s="95"/>
      <c r="F105" s="52"/>
      <c r="G105" s="53"/>
      <c r="H105" s="54"/>
      <c r="I105" s="100"/>
      <c r="J105" s="101"/>
      <c r="K105" s="102"/>
      <c r="L105" s="55"/>
      <c r="M105" s="100"/>
      <c r="N105" s="101"/>
      <c r="O105" s="102"/>
      <c r="P105" s="100"/>
      <c r="Q105" s="101"/>
      <c r="R105" s="102"/>
      <c r="S105" s="55"/>
      <c r="T105" s="23"/>
      <c r="U105" s="39"/>
      <c r="V105" s="13"/>
      <c r="W105" s="60"/>
      <c r="X105" s="60"/>
      <c r="Y105" s="60"/>
      <c r="Z105" s="60"/>
      <c r="AA105" s="60"/>
      <c r="AB105" s="60"/>
      <c r="AC105" s="13"/>
    </row>
    <row r="106" spans="1:33" x14ac:dyDescent="0.3">
      <c r="A106" s="39"/>
      <c r="C106" s="93"/>
      <c r="D106" s="94"/>
      <c r="E106" s="95"/>
      <c r="F106" s="124"/>
      <c r="G106" s="125"/>
      <c r="H106" s="126"/>
      <c r="I106" s="100"/>
      <c r="J106" s="101"/>
      <c r="K106" s="102"/>
      <c r="L106" s="32"/>
      <c r="M106" s="100"/>
      <c r="N106" s="101"/>
      <c r="O106" s="102"/>
      <c r="P106" s="100"/>
      <c r="Q106" s="101"/>
      <c r="R106" s="102"/>
      <c r="S106" s="32"/>
      <c r="T106" s="23"/>
      <c r="U106" s="39"/>
      <c r="V106" s="13"/>
      <c r="W106" s="60"/>
      <c r="X106" s="60"/>
      <c r="Y106" s="60"/>
      <c r="Z106" s="60"/>
      <c r="AA106" s="60"/>
      <c r="AB106" s="60"/>
      <c r="AC106" s="13"/>
    </row>
    <row r="107" spans="1:33" x14ac:dyDescent="0.3">
      <c r="A107" s="39"/>
      <c r="C107" s="93"/>
      <c r="D107" s="94"/>
      <c r="E107" s="95"/>
      <c r="F107" s="124"/>
      <c r="G107" s="125"/>
      <c r="H107" s="126"/>
      <c r="I107" s="100"/>
      <c r="J107" s="101"/>
      <c r="K107" s="102"/>
      <c r="L107" s="32"/>
      <c r="M107" s="100"/>
      <c r="N107" s="101"/>
      <c r="O107" s="102"/>
      <c r="P107" s="100"/>
      <c r="Q107" s="101"/>
      <c r="R107" s="102"/>
      <c r="S107" s="32"/>
      <c r="T107" s="23"/>
      <c r="U107" s="39"/>
      <c r="V107" s="13"/>
      <c r="W107" s="60"/>
      <c r="X107" s="60"/>
      <c r="Y107" s="60"/>
      <c r="Z107" s="60"/>
      <c r="AA107" s="60"/>
      <c r="AB107" s="60"/>
      <c r="AC107" s="13"/>
    </row>
    <row r="108" spans="1:33" x14ac:dyDescent="0.3">
      <c r="A108" s="39"/>
      <c r="C108" s="93"/>
      <c r="D108" s="94"/>
      <c r="E108" s="95"/>
      <c r="F108" s="124"/>
      <c r="G108" s="125"/>
      <c r="H108" s="126"/>
      <c r="I108" s="100"/>
      <c r="J108" s="101"/>
      <c r="K108" s="102"/>
      <c r="L108" s="32"/>
      <c r="M108" s="100"/>
      <c r="N108" s="101"/>
      <c r="O108" s="102"/>
      <c r="P108" s="100"/>
      <c r="Q108" s="101"/>
      <c r="R108" s="102"/>
      <c r="S108" s="32"/>
      <c r="T108" s="23"/>
      <c r="U108" s="39"/>
      <c r="V108" s="13"/>
      <c r="W108" s="60"/>
      <c r="X108" s="60"/>
      <c r="Y108" s="60"/>
      <c r="Z108" s="60"/>
      <c r="AA108" s="60"/>
      <c r="AB108" s="60"/>
      <c r="AC108" s="13"/>
    </row>
    <row r="109" spans="1:33" x14ac:dyDescent="0.3">
      <c r="A109" s="39"/>
      <c r="C109" s="93"/>
      <c r="D109" s="94"/>
      <c r="E109" s="95"/>
      <c r="F109" s="124"/>
      <c r="G109" s="125"/>
      <c r="H109" s="126"/>
      <c r="I109" s="100"/>
      <c r="J109" s="101"/>
      <c r="K109" s="102"/>
      <c r="L109" s="32"/>
      <c r="M109" s="100"/>
      <c r="N109" s="101"/>
      <c r="O109" s="102"/>
      <c r="P109" s="100"/>
      <c r="Q109" s="101"/>
      <c r="R109" s="102"/>
      <c r="S109" s="32"/>
      <c r="T109" s="23"/>
      <c r="U109" s="39"/>
      <c r="V109" s="13"/>
      <c r="W109" s="60"/>
      <c r="X109" s="60"/>
      <c r="Y109" s="60"/>
      <c r="Z109" s="60"/>
      <c r="AA109" s="60"/>
      <c r="AB109" s="60"/>
      <c r="AC109" s="13"/>
    </row>
    <row r="110" spans="1:33" x14ac:dyDescent="0.3">
      <c r="A110" s="39"/>
      <c r="C110" s="93"/>
      <c r="D110" s="94"/>
      <c r="E110" s="95"/>
      <c r="F110" s="124"/>
      <c r="G110" s="125"/>
      <c r="H110" s="126"/>
      <c r="I110" s="100"/>
      <c r="J110" s="101"/>
      <c r="K110" s="102"/>
      <c r="L110" s="32"/>
      <c r="M110" s="100"/>
      <c r="N110" s="101"/>
      <c r="O110" s="102"/>
      <c r="P110" s="100"/>
      <c r="Q110" s="101"/>
      <c r="R110" s="102"/>
      <c r="S110" s="32"/>
      <c r="T110" s="23"/>
      <c r="U110" s="39"/>
      <c r="V110" s="13"/>
      <c r="W110" s="60"/>
      <c r="X110" s="60"/>
      <c r="Y110" s="60"/>
      <c r="Z110" s="60"/>
      <c r="AA110" s="60"/>
      <c r="AB110" s="60"/>
      <c r="AC110" s="13"/>
    </row>
    <row r="111" spans="1:33" x14ac:dyDescent="0.3">
      <c r="A111" s="39"/>
      <c r="C111" s="93"/>
      <c r="D111" s="94"/>
      <c r="E111" s="95"/>
      <c r="F111" s="124"/>
      <c r="G111" s="125"/>
      <c r="H111" s="126"/>
      <c r="I111" s="100"/>
      <c r="J111" s="101"/>
      <c r="K111" s="102"/>
      <c r="L111" s="32"/>
      <c r="M111" s="100"/>
      <c r="N111" s="101"/>
      <c r="O111" s="102"/>
      <c r="P111" s="100"/>
      <c r="Q111" s="101"/>
      <c r="R111" s="102"/>
      <c r="S111" s="32"/>
      <c r="T111" s="23"/>
      <c r="U111" s="39"/>
      <c r="V111" s="13"/>
      <c r="W111" s="60"/>
      <c r="X111" s="60"/>
      <c r="Y111" s="60"/>
      <c r="Z111" s="60"/>
      <c r="AA111" s="60"/>
      <c r="AB111" s="60"/>
      <c r="AC111" s="13"/>
    </row>
    <row r="112" spans="1:33" x14ac:dyDescent="0.3">
      <c r="A112" s="39"/>
      <c r="C112" s="96"/>
      <c r="D112" s="97"/>
      <c r="E112" s="98"/>
      <c r="F112" s="116" t="s">
        <v>27</v>
      </c>
      <c r="G112" s="117"/>
      <c r="H112" s="117"/>
      <c r="I112" s="117"/>
      <c r="J112" s="117"/>
      <c r="K112" s="117"/>
      <c r="L112" s="117"/>
      <c r="M112" s="117"/>
      <c r="N112" s="117"/>
      <c r="O112" s="117"/>
      <c r="P112" s="117"/>
      <c r="Q112" s="117"/>
      <c r="R112" s="117"/>
      <c r="S112" s="117"/>
      <c r="T112" s="118"/>
      <c r="U112" s="39"/>
      <c r="V112" s="13"/>
      <c r="W112" s="60"/>
      <c r="X112" s="60"/>
      <c r="Y112" s="60"/>
      <c r="Z112" s="60"/>
      <c r="AA112" s="60"/>
      <c r="AB112" s="60"/>
      <c r="AC112" s="13"/>
    </row>
    <row r="113" spans="1:29" x14ac:dyDescent="0.3">
      <c r="A113" s="39"/>
      <c r="U113" s="39"/>
      <c r="V113" s="13"/>
      <c r="W113" s="60"/>
      <c r="X113" s="60"/>
      <c r="Y113" s="60"/>
      <c r="Z113" s="60"/>
      <c r="AA113" s="60"/>
      <c r="AB113" s="60"/>
      <c r="AC113" s="13"/>
    </row>
    <row r="114" spans="1:29" ht="14.4" customHeight="1" x14ac:dyDescent="0.3">
      <c r="A114" s="39"/>
      <c r="C114" s="140" t="s">
        <v>82</v>
      </c>
      <c r="D114" s="140"/>
      <c r="E114" s="140"/>
      <c r="F114" s="127"/>
      <c r="G114" s="127"/>
      <c r="H114" s="127"/>
      <c r="I114" s="127"/>
      <c r="J114" s="127"/>
      <c r="K114" s="127"/>
      <c r="L114" s="127"/>
      <c r="M114" s="127"/>
      <c r="N114" s="127"/>
      <c r="O114" s="127"/>
      <c r="P114" s="127"/>
      <c r="Q114" s="127"/>
      <c r="R114" s="127"/>
      <c r="S114" s="127"/>
      <c r="T114" s="127"/>
      <c r="U114" s="39"/>
      <c r="V114" s="13"/>
      <c r="W114" s="60"/>
      <c r="X114" s="60"/>
      <c r="Y114" s="60"/>
      <c r="Z114" s="60"/>
      <c r="AA114" s="60"/>
      <c r="AB114" s="60"/>
      <c r="AC114" s="13"/>
    </row>
    <row r="115" spans="1:29" x14ac:dyDescent="0.3">
      <c r="A115" s="39"/>
      <c r="C115" s="141"/>
      <c r="D115" s="141"/>
      <c r="E115" s="141"/>
      <c r="F115" s="128"/>
      <c r="G115" s="128"/>
      <c r="H115" s="128"/>
      <c r="I115" s="128"/>
      <c r="J115" s="128"/>
      <c r="K115" s="128"/>
      <c r="L115" s="128"/>
      <c r="M115" s="128"/>
      <c r="N115" s="128"/>
      <c r="O115" s="128"/>
      <c r="P115" s="128"/>
      <c r="Q115" s="128"/>
      <c r="R115" s="128"/>
      <c r="S115" s="128"/>
      <c r="T115" s="128"/>
      <c r="U115" s="39"/>
      <c r="V115" s="13"/>
      <c r="W115" s="60"/>
      <c r="X115" s="60"/>
      <c r="Y115" s="60"/>
      <c r="Z115" s="60"/>
      <c r="AA115" s="60"/>
      <c r="AB115" s="60"/>
      <c r="AC115" s="13"/>
    </row>
    <row r="116" spans="1:29" x14ac:dyDescent="0.3">
      <c r="A116" s="39"/>
      <c r="C116" s="141"/>
      <c r="D116" s="141"/>
      <c r="E116" s="141"/>
      <c r="F116" s="128"/>
      <c r="G116" s="128"/>
      <c r="H116" s="128"/>
      <c r="I116" s="128"/>
      <c r="J116" s="128"/>
      <c r="K116" s="128"/>
      <c r="L116" s="128"/>
      <c r="M116" s="128"/>
      <c r="N116" s="128"/>
      <c r="O116" s="128"/>
      <c r="P116" s="128"/>
      <c r="Q116" s="128"/>
      <c r="R116" s="128"/>
      <c r="S116" s="128"/>
      <c r="T116" s="128"/>
      <c r="U116" s="39"/>
      <c r="V116" s="13"/>
      <c r="W116" s="60"/>
      <c r="X116" s="60"/>
      <c r="Y116" s="60"/>
      <c r="Z116" s="60"/>
      <c r="AA116" s="60"/>
      <c r="AB116" s="60"/>
      <c r="AC116" s="13"/>
    </row>
    <row r="117" spans="1:29" x14ac:dyDescent="0.3">
      <c r="A117" s="39"/>
      <c r="C117" s="141"/>
      <c r="D117" s="141"/>
      <c r="E117" s="141"/>
      <c r="F117" s="128"/>
      <c r="G117" s="128"/>
      <c r="H117" s="128"/>
      <c r="I117" s="128"/>
      <c r="J117" s="128"/>
      <c r="K117" s="128"/>
      <c r="L117" s="128"/>
      <c r="M117" s="128"/>
      <c r="N117" s="128"/>
      <c r="O117" s="128"/>
      <c r="P117" s="128"/>
      <c r="Q117" s="128"/>
      <c r="R117" s="128"/>
      <c r="S117" s="128"/>
      <c r="T117" s="128"/>
      <c r="U117" s="39"/>
      <c r="V117" s="13"/>
      <c r="W117" s="60"/>
      <c r="X117" s="60"/>
      <c r="Y117" s="60"/>
      <c r="Z117" s="60"/>
      <c r="AA117" s="60"/>
      <c r="AB117" s="60"/>
      <c r="AC117" s="13"/>
    </row>
    <row r="118" spans="1:29" x14ac:dyDescent="0.3">
      <c r="A118" s="39"/>
      <c r="C118" s="141"/>
      <c r="D118" s="141"/>
      <c r="E118" s="141"/>
      <c r="F118" s="128"/>
      <c r="G118" s="128"/>
      <c r="H118" s="128"/>
      <c r="I118" s="128"/>
      <c r="J118" s="128"/>
      <c r="K118" s="128"/>
      <c r="L118" s="128"/>
      <c r="M118" s="128"/>
      <c r="N118" s="128"/>
      <c r="O118" s="128"/>
      <c r="P118" s="128"/>
      <c r="Q118" s="128"/>
      <c r="R118" s="128"/>
      <c r="S118" s="128"/>
      <c r="T118" s="128"/>
      <c r="U118" s="39"/>
      <c r="V118" s="13"/>
      <c r="W118" s="60"/>
      <c r="X118" s="60"/>
      <c r="Y118" s="60"/>
      <c r="Z118" s="60"/>
      <c r="AA118" s="60"/>
      <c r="AB118" s="60"/>
      <c r="AC118" s="13"/>
    </row>
    <row r="119" spans="1:29" x14ac:dyDescent="0.3">
      <c r="A119" s="39"/>
      <c r="C119" s="141"/>
      <c r="D119" s="141"/>
      <c r="E119" s="141"/>
      <c r="F119" s="128"/>
      <c r="G119" s="128"/>
      <c r="H119" s="128"/>
      <c r="I119" s="128"/>
      <c r="J119" s="128"/>
      <c r="K119" s="128"/>
      <c r="L119" s="128"/>
      <c r="M119" s="128"/>
      <c r="N119" s="128"/>
      <c r="O119" s="128"/>
      <c r="P119" s="128"/>
      <c r="Q119" s="128"/>
      <c r="R119" s="128"/>
      <c r="S119" s="128"/>
      <c r="T119" s="128"/>
      <c r="U119" s="39"/>
      <c r="V119" s="13"/>
      <c r="W119" s="60"/>
      <c r="X119" s="60"/>
      <c r="Y119" s="60"/>
      <c r="Z119" s="60"/>
      <c r="AA119" s="60"/>
      <c r="AB119" s="60"/>
      <c r="AC119" s="13"/>
    </row>
    <row r="120" spans="1:29" x14ac:dyDescent="0.3">
      <c r="A120" s="39"/>
      <c r="C120" s="141"/>
      <c r="D120" s="141"/>
      <c r="E120" s="141"/>
      <c r="F120" s="128"/>
      <c r="G120" s="128"/>
      <c r="H120" s="128"/>
      <c r="I120" s="128"/>
      <c r="J120" s="128"/>
      <c r="K120" s="128"/>
      <c r="L120" s="128"/>
      <c r="M120" s="128"/>
      <c r="N120" s="128"/>
      <c r="O120" s="128"/>
      <c r="P120" s="128"/>
      <c r="Q120" s="128"/>
      <c r="R120" s="128"/>
      <c r="S120" s="128"/>
      <c r="T120" s="128"/>
      <c r="U120" s="39"/>
      <c r="V120" s="13"/>
      <c r="W120" s="60"/>
      <c r="X120" s="60"/>
      <c r="Y120" s="60"/>
      <c r="Z120" s="60"/>
      <c r="AA120" s="60"/>
      <c r="AB120" s="60"/>
      <c r="AC120" s="13"/>
    </row>
    <row r="121" spans="1:29" x14ac:dyDescent="0.3">
      <c r="A121" s="39"/>
      <c r="C121" s="141"/>
      <c r="D121" s="141"/>
      <c r="E121" s="141"/>
      <c r="F121" s="128"/>
      <c r="G121" s="128"/>
      <c r="H121" s="128"/>
      <c r="I121" s="128"/>
      <c r="J121" s="128"/>
      <c r="K121" s="128"/>
      <c r="L121" s="128"/>
      <c r="M121" s="128"/>
      <c r="N121" s="128"/>
      <c r="O121" s="128"/>
      <c r="P121" s="128"/>
      <c r="Q121" s="128"/>
      <c r="R121" s="128"/>
      <c r="S121" s="128"/>
      <c r="T121" s="128"/>
      <c r="U121" s="39"/>
      <c r="V121" s="13"/>
      <c r="W121" s="60"/>
      <c r="X121" s="60"/>
      <c r="Y121" s="60"/>
      <c r="Z121" s="60"/>
      <c r="AA121" s="60"/>
      <c r="AB121" s="60"/>
      <c r="AC121" s="13"/>
    </row>
    <row r="122" spans="1:29" x14ac:dyDescent="0.3">
      <c r="A122" s="39"/>
      <c r="C122" s="141"/>
      <c r="D122" s="141"/>
      <c r="E122" s="141"/>
      <c r="F122" s="128"/>
      <c r="G122" s="128"/>
      <c r="H122" s="128"/>
      <c r="I122" s="128"/>
      <c r="J122" s="128"/>
      <c r="K122" s="128"/>
      <c r="L122" s="128"/>
      <c r="M122" s="128"/>
      <c r="N122" s="128"/>
      <c r="O122" s="128"/>
      <c r="P122" s="128"/>
      <c r="Q122" s="128"/>
      <c r="R122" s="128"/>
      <c r="S122" s="128"/>
      <c r="T122" s="128"/>
      <c r="U122" s="39"/>
      <c r="V122" s="13"/>
      <c r="W122" s="60"/>
      <c r="X122" s="60"/>
      <c r="Y122" s="60"/>
      <c r="Z122" s="60"/>
      <c r="AA122" s="60"/>
      <c r="AB122" s="60"/>
      <c r="AC122" s="13"/>
    </row>
    <row r="123" spans="1:29" x14ac:dyDescent="0.3">
      <c r="A123" s="39"/>
      <c r="C123" s="141"/>
      <c r="D123" s="141"/>
      <c r="E123" s="141"/>
      <c r="F123" s="128"/>
      <c r="G123" s="128"/>
      <c r="H123" s="128"/>
      <c r="I123" s="128"/>
      <c r="J123" s="128"/>
      <c r="K123" s="128"/>
      <c r="L123" s="128"/>
      <c r="M123" s="128"/>
      <c r="N123" s="128"/>
      <c r="O123" s="128"/>
      <c r="P123" s="128"/>
      <c r="Q123" s="128"/>
      <c r="R123" s="128"/>
      <c r="S123" s="128"/>
      <c r="T123" s="128"/>
      <c r="U123" s="39"/>
      <c r="V123" s="13"/>
      <c r="W123" s="60"/>
      <c r="X123" s="60"/>
      <c r="Y123" s="60"/>
      <c r="Z123" s="60"/>
      <c r="AA123" s="60"/>
      <c r="AB123" s="60"/>
      <c r="AC123" s="13"/>
    </row>
    <row r="124" spans="1:29" x14ac:dyDescent="0.3">
      <c r="A124" s="39"/>
      <c r="C124" s="141"/>
      <c r="D124" s="141"/>
      <c r="E124" s="141"/>
      <c r="F124" s="128"/>
      <c r="G124" s="128"/>
      <c r="H124" s="128"/>
      <c r="I124" s="128"/>
      <c r="J124" s="128"/>
      <c r="K124" s="128"/>
      <c r="L124" s="128"/>
      <c r="M124" s="128"/>
      <c r="N124" s="128"/>
      <c r="O124" s="128"/>
      <c r="P124" s="128"/>
      <c r="Q124" s="128"/>
      <c r="R124" s="128"/>
      <c r="S124" s="128"/>
      <c r="T124" s="128"/>
      <c r="U124" s="39"/>
      <c r="V124" s="13"/>
      <c r="W124" s="60"/>
      <c r="X124" s="60"/>
      <c r="Y124" s="60"/>
      <c r="Z124" s="60"/>
      <c r="AA124" s="60"/>
      <c r="AB124" s="60"/>
      <c r="AC124" s="13"/>
    </row>
    <row r="125" spans="1:29" x14ac:dyDescent="0.3">
      <c r="A125" s="39"/>
      <c r="C125" s="141"/>
      <c r="D125" s="141"/>
      <c r="E125" s="141"/>
      <c r="F125" s="128"/>
      <c r="G125" s="128"/>
      <c r="H125" s="128"/>
      <c r="I125" s="128"/>
      <c r="J125" s="128"/>
      <c r="K125" s="128"/>
      <c r="L125" s="128"/>
      <c r="M125" s="128"/>
      <c r="N125" s="128"/>
      <c r="O125" s="128"/>
      <c r="P125" s="128"/>
      <c r="Q125" s="128"/>
      <c r="R125" s="128"/>
      <c r="S125" s="128"/>
      <c r="T125" s="128"/>
      <c r="U125" s="39"/>
      <c r="V125" s="13"/>
      <c r="W125" s="60"/>
      <c r="X125" s="60"/>
      <c r="Y125" s="60"/>
      <c r="Z125" s="60"/>
      <c r="AA125" s="60"/>
      <c r="AB125" s="60"/>
      <c r="AC125" s="13"/>
    </row>
    <row r="126" spans="1:29" x14ac:dyDescent="0.3">
      <c r="A126" s="39"/>
      <c r="C126" s="141"/>
      <c r="D126" s="141"/>
      <c r="E126" s="141"/>
      <c r="F126" s="128"/>
      <c r="G126" s="128"/>
      <c r="H126" s="128"/>
      <c r="I126" s="128"/>
      <c r="J126" s="128"/>
      <c r="K126" s="128"/>
      <c r="L126" s="128"/>
      <c r="M126" s="128"/>
      <c r="N126" s="128"/>
      <c r="O126" s="128"/>
      <c r="P126" s="128"/>
      <c r="Q126" s="128"/>
      <c r="R126" s="128"/>
      <c r="S126" s="128"/>
      <c r="T126" s="128"/>
      <c r="U126" s="39"/>
      <c r="V126" s="13"/>
      <c r="W126" s="60"/>
      <c r="X126" s="60"/>
      <c r="Y126" s="60"/>
      <c r="Z126" s="60"/>
      <c r="AA126" s="60"/>
      <c r="AB126" s="60"/>
      <c r="AC126" s="13"/>
    </row>
    <row r="127" spans="1:29" x14ac:dyDescent="0.3">
      <c r="A127" s="39"/>
      <c r="C127" s="142"/>
      <c r="D127" s="142"/>
      <c r="E127" s="142"/>
      <c r="F127" s="129"/>
      <c r="G127" s="129"/>
      <c r="H127" s="129"/>
      <c r="I127" s="129"/>
      <c r="J127" s="129"/>
      <c r="K127" s="129"/>
      <c r="L127" s="129"/>
      <c r="M127" s="129"/>
      <c r="N127" s="129"/>
      <c r="O127" s="129"/>
      <c r="P127" s="129"/>
      <c r="Q127" s="129"/>
      <c r="R127" s="129"/>
      <c r="S127" s="129"/>
      <c r="T127" s="129"/>
      <c r="U127" s="39"/>
      <c r="V127" s="13"/>
      <c r="W127" s="60"/>
      <c r="X127" s="60"/>
      <c r="Y127" s="60"/>
      <c r="Z127" s="60"/>
      <c r="AA127" s="60"/>
      <c r="AB127" s="60"/>
      <c r="AC127" s="13"/>
    </row>
    <row r="128" spans="1:29" x14ac:dyDescent="0.3">
      <c r="B128" s="38"/>
      <c r="C128" s="48"/>
      <c r="D128" s="48"/>
      <c r="E128" s="48"/>
      <c r="F128" s="48"/>
      <c r="G128" s="48"/>
      <c r="H128" s="48"/>
      <c r="I128" s="48"/>
      <c r="J128" s="48"/>
      <c r="K128" s="48"/>
      <c r="L128" s="48"/>
      <c r="M128" s="48"/>
      <c r="N128" s="48"/>
      <c r="O128" s="48"/>
      <c r="P128" s="48"/>
      <c r="Q128" s="48"/>
      <c r="R128" s="48"/>
      <c r="S128" s="48"/>
      <c r="T128" s="48"/>
      <c r="U128" s="39"/>
      <c r="V128" s="13"/>
      <c r="W128" s="60"/>
      <c r="X128" s="60"/>
      <c r="Y128" s="60"/>
      <c r="Z128" s="60"/>
      <c r="AA128" s="60"/>
      <c r="AB128" s="60"/>
      <c r="AC128" s="13"/>
    </row>
    <row r="129" spans="1:31" ht="15" thickBot="1" x14ac:dyDescent="0.35">
      <c r="A129" s="39"/>
      <c r="C129" s="2"/>
      <c r="D129" s="2"/>
      <c r="E129" s="2"/>
      <c r="F129" s="2"/>
      <c r="G129" s="2"/>
      <c r="H129" s="2"/>
      <c r="I129" s="2"/>
      <c r="J129" s="2"/>
      <c r="K129" s="2"/>
      <c r="L129" s="2"/>
      <c r="M129" s="2"/>
      <c r="N129" s="2"/>
      <c r="O129" s="2"/>
      <c r="P129" s="2"/>
      <c r="Q129" s="2"/>
      <c r="R129" s="2"/>
      <c r="S129" s="2"/>
      <c r="T129" s="2"/>
      <c r="U129" s="39"/>
      <c r="V129" s="13"/>
      <c r="W129" s="60"/>
      <c r="X129" s="60"/>
      <c r="Y129" s="60"/>
      <c r="Z129" s="60"/>
      <c r="AA129" s="60"/>
      <c r="AB129" s="60"/>
      <c r="AC129" s="13"/>
      <c r="AE129" s="1">
        <f>AF86+AF88+AF91+AG95+AG99+AF102+AE110+AE117+AE123+AE151+AE167</f>
        <v>1</v>
      </c>
    </row>
    <row r="130" spans="1:31" x14ac:dyDescent="0.3">
      <c r="A130" s="39"/>
      <c r="U130" s="39"/>
      <c r="V130" s="13"/>
      <c r="W130" s="60"/>
      <c r="X130" s="60"/>
      <c r="Y130" s="60"/>
      <c r="Z130" s="60"/>
      <c r="AA130" s="60"/>
      <c r="AB130" s="60"/>
      <c r="AC130" s="13"/>
      <c r="AE130" s="49">
        <f>IF(AE129=11,1,0)</f>
        <v>0</v>
      </c>
    </row>
    <row r="131" spans="1:31" x14ac:dyDescent="0.3">
      <c r="A131" s="39"/>
      <c r="C131" s="131" t="s">
        <v>83</v>
      </c>
      <c r="D131" s="131"/>
      <c r="E131" s="131"/>
      <c r="F131" s="131"/>
      <c r="G131" s="131"/>
      <c r="H131" s="131"/>
      <c r="I131" s="131"/>
      <c r="J131" s="131"/>
      <c r="K131" s="131"/>
      <c r="L131" s="131"/>
      <c r="M131" s="131"/>
      <c r="N131" s="131"/>
      <c r="O131" s="131"/>
      <c r="P131" s="132" t="s">
        <v>84</v>
      </c>
      <c r="Q131" s="132"/>
      <c r="R131" s="132"/>
      <c r="S131" s="132"/>
      <c r="T131" s="50"/>
      <c r="U131" s="39"/>
      <c r="V131" s="13"/>
      <c r="W131" s="60"/>
      <c r="X131" s="60"/>
      <c r="Y131" s="60"/>
      <c r="Z131" s="60"/>
      <c r="AA131" s="60"/>
      <c r="AB131" s="60"/>
      <c r="AC131" s="13"/>
    </row>
    <row r="132" spans="1:31" x14ac:dyDescent="0.3">
      <c r="A132" s="39"/>
      <c r="U132" s="39"/>
      <c r="V132" s="13"/>
      <c r="W132" s="60"/>
      <c r="X132" s="60"/>
      <c r="Y132" s="60"/>
      <c r="Z132" s="60"/>
      <c r="AA132" s="60"/>
      <c r="AB132" s="60"/>
      <c r="AC132" s="13"/>
    </row>
    <row r="133" spans="1:31" x14ac:dyDescent="0.3">
      <c r="A133" s="39"/>
      <c r="B133" s="45"/>
      <c r="C133" s="45" t="str">
        <f>C66</f>
        <v>RFQ Version 2020-05</v>
      </c>
      <c r="D133" s="45"/>
      <c r="E133" s="45"/>
      <c r="F133" s="45"/>
      <c r="G133" s="45"/>
      <c r="H133" s="45"/>
      <c r="I133" s="45"/>
      <c r="J133" s="45"/>
      <c r="K133" s="45"/>
      <c r="L133" s="45"/>
      <c r="M133" s="45"/>
      <c r="N133" s="45"/>
      <c r="O133" s="45"/>
      <c r="P133" s="45"/>
      <c r="Q133" s="45"/>
      <c r="R133" s="45"/>
      <c r="S133" s="45"/>
      <c r="T133" s="45" t="s">
        <v>86</v>
      </c>
      <c r="U133" s="51"/>
      <c r="V133" s="59"/>
      <c r="W133" s="63"/>
      <c r="X133" s="63"/>
      <c r="Y133" s="63"/>
      <c r="Z133" s="63"/>
      <c r="AA133" s="63"/>
      <c r="AB133" s="63"/>
      <c r="AC133" s="59"/>
    </row>
    <row r="134" spans="1:31" x14ac:dyDescent="0.3">
      <c r="A134" s="39"/>
      <c r="U134" s="39"/>
      <c r="V134" s="13"/>
      <c r="W134" s="60"/>
      <c r="X134" s="60"/>
      <c r="Y134" s="60"/>
      <c r="Z134" s="60"/>
      <c r="AA134" s="60"/>
      <c r="AB134" s="60"/>
      <c r="AC134" s="13"/>
    </row>
    <row r="135" spans="1:31" x14ac:dyDescent="0.3">
      <c r="A135" s="39"/>
      <c r="B135" s="40"/>
      <c r="C135" s="40"/>
      <c r="D135" s="40"/>
      <c r="E135" s="40"/>
      <c r="F135" s="40"/>
      <c r="G135" s="40"/>
      <c r="H135" s="40"/>
      <c r="I135" s="40"/>
      <c r="J135" s="40"/>
      <c r="K135" s="40"/>
      <c r="L135" s="40"/>
      <c r="M135" s="40"/>
      <c r="N135" s="40"/>
      <c r="O135" s="40"/>
      <c r="P135" s="40"/>
      <c r="Q135" s="40"/>
      <c r="R135" s="40"/>
      <c r="S135" s="40"/>
      <c r="T135" s="40"/>
      <c r="U135" s="41"/>
      <c r="V135" s="13"/>
      <c r="W135" s="60"/>
      <c r="X135" s="60"/>
      <c r="Y135" s="60"/>
      <c r="Z135" s="60"/>
      <c r="AA135" s="60"/>
      <c r="AB135" s="60"/>
      <c r="AC135" s="13"/>
    </row>
  </sheetData>
  <mergeCells count="211">
    <mergeCell ref="FP8:FY9"/>
    <mergeCell ref="FP24:FY39"/>
    <mergeCell ref="C131:O131"/>
    <mergeCell ref="P131:S131"/>
    <mergeCell ref="I101:K101"/>
    <mergeCell ref="I102:K102"/>
    <mergeCell ref="I103:K103"/>
    <mergeCell ref="I104:K104"/>
    <mergeCell ref="I105:K105"/>
    <mergeCell ref="M101:O101"/>
    <mergeCell ref="M102:O102"/>
    <mergeCell ref="M103:O103"/>
    <mergeCell ref="M104:O104"/>
    <mergeCell ref="M105:O105"/>
    <mergeCell ref="P101:R101"/>
    <mergeCell ref="P102:R102"/>
    <mergeCell ref="P103:R103"/>
    <mergeCell ref="P104:R104"/>
    <mergeCell ref="P105:R105"/>
    <mergeCell ref="F112:T112"/>
    <mergeCell ref="F82:M82"/>
    <mergeCell ref="F55:M55"/>
    <mergeCell ref="C11:T14"/>
    <mergeCell ref="C114:E127"/>
    <mergeCell ref="F114:T127"/>
    <mergeCell ref="C60:T60"/>
    <mergeCell ref="C64:O64"/>
    <mergeCell ref="P64:S64"/>
    <mergeCell ref="I109:K109"/>
    <mergeCell ref="M109:O109"/>
    <mergeCell ref="P109:R109"/>
    <mergeCell ref="F110:H110"/>
    <mergeCell ref="I110:K110"/>
    <mergeCell ref="M110:O110"/>
    <mergeCell ref="P110:R110"/>
    <mergeCell ref="F111:H111"/>
    <mergeCell ref="I111:K111"/>
    <mergeCell ref="M111:O111"/>
    <mergeCell ref="P111:R111"/>
    <mergeCell ref="C98:E112"/>
    <mergeCell ref="F98:L98"/>
    <mergeCell ref="M98:S98"/>
    <mergeCell ref="F99:H99"/>
    <mergeCell ref="I99:K99"/>
    <mergeCell ref="M99:O99"/>
    <mergeCell ref="P99:R99"/>
    <mergeCell ref="F100:H100"/>
    <mergeCell ref="I100:K100"/>
    <mergeCell ref="F109:H109"/>
    <mergeCell ref="F93:H93"/>
    <mergeCell ref="I93:K93"/>
    <mergeCell ref="M93:O93"/>
    <mergeCell ref="P93:R93"/>
    <mergeCell ref="F94:H94"/>
    <mergeCell ref="I94:K94"/>
    <mergeCell ref="M94:O94"/>
    <mergeCell ref="P94:R94"/>
    <mergeCell ref="M100:O100"/>
    <mergeCell ref="P100:R100"/>
    <mergeCell ref="F106:H106"/>
    <mergeCell ref="I106:K106"/>
    <mergeCell ref="M106:O106"/>
    <mergeCell ref="P106:R106"/>
    <mergeCell ref="F107:H107"/>
    <mergeCell ref="I107:K107"/>
    <mergeCell ref="M107:O107"/>
    <mergeCell ref="P107:R107"/>
    <mergeCell ref="F90:H90"/>
    <mergeCell ref="M90:O90"/>
    <mergeCell ref="F92:H92"/>
    <mergeCell ref="I92:K92"/>
    <mergeCell ref="M92:O92"/>
    <mergeCell ref="P92:R92"/>
    <mergeCell ref="F108:H108"/>
    <mergeCell ref="I108:K108"/>
    <mergeCell ref="M108:O108"/>
    <mergeCell ref="P108:R108"/>
    <mergeCell ref="F54:M54"/>
    <mergeCell ref="C86:E96"/>
    <mergeCell ref="F86:L86"/>
    <mergeCell ref="M86:S86"/>
    <mergeCell ref="F87:H87"/>
    <mergeCell ref="I87:K87"/>
    <mergeCell ref="M87:O87"/>
    <mergeCell ref="P87:R87"/>
    <mergeCell ref="H95:T95"/>
    <mergeCell ref="F96:T96"/>
    <mergeCell ref="F88:H88"/>
    <mergeCell ref="I88:K88"/>
    <mergeCell ref="M88:O88"/>
    <mergeCell ref="P88:R88"/>
    <mergeCell ref="F89:H89"/>
    <mergeCell ref="I89:K89"/>
    <mergeCell ref="M89:O89"/>
    <mergeCell ref="P89:R89"/>
    <mergeCell ref="I90:K90"/>
    <mergeCell ref="P90:R90"/>
    <mergeCell ref="F91:H91"/>
    <mergeCell ref="I91:K91"/>
    <mergeCell ref="M91:O91"/>
    <mergeCell ref="P91:R91"/>
    <mergeCell ref="C45:E50"/>
    <mergeCell ref="F50:T50"/>
    <mergeCell ref="I47:K47"/>
    <mergeCell ref="M47:O47"/>
    <mergeCell ref="M80:O80"/>
    <mergeCell ref="P80:R80"/>
    <mergeCell ref="F81:M81"/>
    <mergeCell ref="R81:S81"/>
    <mergeCell ref="H83:T83"/>
    <mergeCell ref="I53:K53"/>
    <mergeCell ref="M53:O53"/>
    <mergeCell ref="P53:R53"/>
    <mergeCell ref="H49:T49"/>
    <mergeCell ref="F45:L45"/>
    <mergeCell ref="M45:S45"/>
    <mergeCell ref="C79:E84"/>
    <mergeCell ref="F79:L79"/>
    <mergeCell ref="M79:S79"/>
    <mergeCell ref="F80:H80"/>
    <mergeCell ref="I80:K80"/>
    <mergeCell ref="F84:T84"/>
    <mergeCell ref="R54:S54"/>
    <mergeCell ref="H56:T56"/>
    <mergeCell ref="F57:T57"/>
    <mergeCell ref="F43:T43"/>
    <mergeCell ref="F41:L41"/>
    <mergeCell ref="Q41:R41"/>
    <mergeCell ref="F30:G30"/>
    <mergeCell ref="I26:J26"/>
    <mergeCell ref="L26:M26"/>
    <mergeCell ref="O26:P26"/>
    <mergeCell ref="R26:S26"/>
    <mergeCell ref="P25:Q25"/>
    <mergeCell ref="L27:M27"/>
    <mergeCell ref="F27:G27"/>
    <mergeCell ref="I27:J27"/>
    <mergeCell ref="M46:O46"/>
    <mergeCell ref="P46:R46"/>
    <mergeCell ref="F47:H47"/>
    <mergeCell ref="F33:H33"/>
    <mergeCell ref="I33:K33"/>
    <mergeCell ref="M33:O33"/>
    <mergeCell ref="Q33:S33"/>
    <mergeCell ref="C30:E31"/>
    <mergeCell ref="P40:R40"/>
    <mergeCell ref="H42:T42"/>
    <mergeCell ref="C38:E43"/>
    <mergeCell ref="F38:L38"/>
    <mergeCell ref="M38:S38"/>
    <mergeCell ref="F39:H39"/>
    <mergeCell ref="I39:K39"/>
    <mergeCell ref="M39:O39"/>
    <mergeCell ref="P39:R39"/>
    <mergeCell ref="F40:H40"/>
    <mergeCell ref="I40:K40"/>
    <mergeCell ref="M40:O40"/>
    <mergeCell ref="F31:H31"/>
    <mergeCell ref="J31:K31"/>
    <mergeCell ref="M31:T31"/>
    <mergeCell ref="M30:R30"/>
    <mergeCell ref="C52:E57"/>
    <mergeCell ref="F52:L52"/>
    <mergeCell ref="M52:S52"/>
    <mergeCell ref="F53:H53"/>
    <mergeCell ref="F34:H34"/>
    <mergeCell ref="I34:K34"/>
    <mergeCell ref="F35:H35"/>
    <mergeCell ref="K21:N21"/>
    <mergeCell ref="H21:J21"/>
    <mergeCell ref="F28:T28"/>
    <mergeCell ref="C25:E28"/>
    <mergeCell ref="J23:N23"/>
    <mergeCell ref="P23:T23"/>
    <mergeCell ref="I30:K30"/>
    <mergeCell ref="P47:R47"/>
    <mergeCell ref="F48:H48"/>
    <mergeCell ref="I48:K48"/>
    <mergeCell ref="M48:O48"/>
    <mergeCell ref="P48:R48"/>
    <mergeCell ref="J35:M35"/>
    <mergeCell ref="H36:T36"/>
    <mergeCell ref="C33:E36"/>
    <mergeCell ref="F46:H46"/>
    <mergeCell ref="I46:K46"/>
    <mergeCell ref="Q15:U15"/>
    <mergeCell ref="B8:U9"/>
    <mergeCell ref="F16:K16"/>
    <mergeCell ref="F17:K17"/>
    <mergeCell ref="L16:N16"/>
    <mergeCell ref="O16:T16"/>
    <mergeCell ref="L17:N17"/>
    <mergeCell ref="O17:T17"/>
    <mergeCell ref="C16:E16"/>
    <mergeCell ref="C17:E17"/>
    <mergeCell ref="B15:F15"/>
    <mergeCell ref="G15:K15"/>
    <mergeCell ref="L15:P15"/>
    <mergeCell ref="L18:N18"/>
    <mergeCell ref="O18:T18"/>
    <mergeCell ref="C18:E18"/>
    <mergeCell ref="F18:K18"/>
    <mergeCell ref="C21:G21"/>
    <mergeCell ref="P21:S21"/>
    <mergeCell ref="H20:T20"/>
    <mergeCell ref="C20:G20"/>
    <mergeCell ref="F26:G26"/>
    <mergeCell ref="C23:E23"/>
    <mergeCell ref="F23:H23"/>
    <mergeCell ref="F25:J25"/>
    <mergeCell ref="L25:N25"/>
  </mergeCells>
  <conditionalFormatting sqref="P23:T23">
    <cfRule type="expression" dxfId="63" priority="119">
      <formula>$O$23=""</formula>
    </cfRule>
  </conditionalFormatting>
  <conditionalFormatting sqref="P33 T33">
    <cfRule type="expression" dxfId="62" priority="118">
      <formula>$AH$33=2</formula>
    </cfRule>
  </conditionalFormatting>
  <conditionalFormatting sqref="I23 O23">
    <cfRule type="expression" dxfId="61" priority="117">
      <formula>$AH$23=2</formula>
    </cfRule>
  </conditionalFormatting>
  <conditionalFormatting sqref="G36">
    <cfRule type="expression" dxfId="60" priority="115">
      <formula>$AF$35&lt;&gt;1</formula>
    </cfRule>
    <cfRule type="expression" dxfId="59" priority="116">
      <formula>$AF$35=1</formula>
    </cfRule>
  </conditionalFormatting>
  <conditionalFormatting sqref="G49">
    <cfRule type="expression" dxfId="58" priority="94">
      <formula>$AE$50=1</formula>
    </cfRule>
    <cfRule type="expression" dxfId="57" priority="105">
      <formula>$AE$50=0</formula>
    </cfRule>
  </conditionalFormatting>
  <conditionalFormatting sqref="I46:K47">
    <cfRule type="expression" dxfId="56" priority="112">
      <formula>$I$46&gt;$I$47</formula>
    </cfRule>
  </conditionalFormatting>
  <conditionalFormatting sqref="I46:K46">
    <cfRule type="expression" dxfId="55" priority="111">
      <formula>$I$47=""</formula>
    </cfRule>
  </conditionalFormatting>
  <conditionalFormatting sqref="P46:R47">
    <cfRule type="expression" dxfId="54" priority="110">
      <formula>$P$46&gt;$P$47</formula>
    </cfRule>
  </conditionalFormatting>
  <conditionalFormatting sqref="P46:R46">
    <cfRule type="expression" dxfId="53" priority="109">
      <formula>$P$47=""</formula>
    </cfRule>
  </conditionalFormatting>
  <conditionalFormatting sqref="I46:K46 P46:R46">
    <cfRule type="expression" dxfId="52" priority="108">
      <formula>$P$46&gt;$I$46</formula>
    </cfRule>
  </conditionalFormatting>
  <conditionalFormatting sqref="I47:K47 P47:R47">
    <cfRule type="expression" dxfId="51" priority="107">
      <formula>$P$47&gt;$I$47</formula>
    </cfRule>
  </conditionalFormatting>
  <conditionalFormatting sqref="I48:K48 P48:R48">
    <cfRule type="expression" dxfId="50" priority="106">
      <formula>$P$48&gt;$I$48</formula>
    </cfRule>
  </conditionalFormatting>
  <conditionalFormatting sqref="N41 P41 S41">
    <cfRule type="expression" dxfId="49" priority="93">
      <formula>$AH$41&gt;1</formula>
    </cfRule>
  </conditionalFormatting>
  <conditionalFormatting sqref="I39:K39 P39:R39">
    <cfRule type="expression" dxfId="48" priority="92">
      <formula>$AE$39=1</formula>
    </cfRule>
  </conditionalFormatting>
  <conditionalFormatting sqref="I40:K40 P40:R40">
    <cfRule type="expression" dxfId="47" priority="91">
      <formula>$AE$40=1</formula>
    </cfRule>
  </conditionalFormatting>
  <conditionalFormatting sqref="G42">
    <cfRule type="expression" dxfId="46" priority="87">
      <formula>$AG$42=2</formula>
    </cfRule>
    <cfRule type="expression" dxfId="45" priority="88">
      <formula>$AE$42=2</formula>
    </cfRule>
    <cfRule type="expression" dxfId="44" priority="89">
      <formula>$AE$42=0</formula>
    </cfRule>
    <cfRule type="expression" dxfId="43" priority="90">
      <formula>$AE$42=1</formula>
    </cfRule>
  </conditionalFormatting>
  <conditionalFormatting sqref="M31:T31">
    <cfRule type="expression" dxfId="42" priority="86">
      <formula>$L$31=""</formula>
    </cfRule>
  </conditionalFormatting>
  <conditionalFormatting sqref="P55:R55">
    <cfRule type="expression" dxfId="41" priority="77">
      <formula>$O$55=""</formula>
    </cfRule>
  </conditionalFormatting>
  <conditionalFormatting sqref="Q55">
    <cfRule type="expression" dxfId="40" priority="76">
      <formula>$O$55=""</formula>
    </cfRule>
  </conditionalFormatting>
  <conditionalFormatting sqref="G56">
    <cfRule type="expression" dxfId="39" priority="71">
      <formula>$AE$56=1</formula>
    </cfRule>
    <cfRule type="expression" dxfId="38" priority="72">
      <formula>$AE$56=0</formula>
    </cfRule>
  </conditionalFormatting>
  <conditionalFormatting sqref="P82:R82">
    <cfRule type="expression" dxfId="37" priority="70">
      <formula>$O$82=""</formula>
    </cfRule>
  </conditionalFormatting>
  <conditionalFormatting sqref="Q82">
    <cfRule type="expression" dxfId="36" priority="69">
      <formula>$O$82=""</formula>
    </cfRule>
  </conditionalFormatting>
  <conditionalFormatting sqref="I80:K80">
    <cfRule type="expression" dxfId="35" priority="68">
      <formula>$P$80&gt;$I$80</formula>
    </cfRule>
  </conditionalFormatting>
  <conditionalFormatting sqref="O81">
    <cfRule type="expression" dxfId="34" priority="67">
      <formula>$AH$81&gt;1</formula>
    </cfRule>
  </conditionalFormatting>
  <conditionalFormatting sqref="O82">
    <cfRule type="expression" dxfId="33" priority="66">
      <formula>$AH$82&gt;1</formula>
    </cfRule>
  </conditionalFormatting>
  <conditionalFormatting sqref="P80:R80">
    <cfRule type="expression" dxfId="32" priority="63">
      <formula>$P$80&gt;$I$80</formula>
    </cfRule>
  </conditionalFormatting>
  <conditionalFormatting sqref="Q81">
    <cfRule type="expression" dxfId="31" priority="62">
      <formula>$AH$81&gt;1</formula>
    </cfRule>
  </conditionalFormatting>
  <conditionalFormatting sqref="T81">
    <cfRule type="expression" dxfId="30" priority="61">
      <formula>$AH$81&gt;1</formula>
    </cfRule>
  </conditionalFormatting>
  <conditionalFormatting sqref="T82">
    <cfRule type="expression" dxfId="29" priority="60">
      <formula>$AH$82&gt;1</formula>
    </cfRule>
  </conditionalFormatting>
  <conditionalFormatting sqref="G83">
    <cfRule type="expression" dxfId="28" priority="57">
      <formula>$AF$83=0</formula>
    </cfRule>
    <cfRule type="expression" dxfId="27" priority="58">
      <formula>$AE$83=1</formula>
    </cfRule>
    <cfRule type="expression" dxfId="26" priority="59">
      <formula>$AE$83=0</formula>
    </cfRule>
  </conditionalFormatting>
  <conditionalFormatting sqref="P87:R87 P90:R94">
    <cfRule type="expression" dxfId="25" priority="51">
      <formula>P87&gt;I87</formula>
    </cfRule>
  </conditionalFormatting>
  <conditionalFormatting sqref="I87:K87 I92:K94">
    <cfRule type="expression" dxfId="24" priority="44">
      <formula>P87&gt;I87</formula>
    </cfRule>
  </conditionalFormatting>
  <conditionalFormatting sqref="I92:K93">
    <cfRule type="expression" dxfId="23" priority="42">
      <formula>$I$92&gt;$I$93</formula>
    </cfRule>
  </conditionalFormatting>
  <conditionalFormatting sqref="P92:R93">
    <cfRule type="expression" dxfId="22" priority="41">
      <formula>$P$92&gt;$P$93</formula>
    </cfRule>
  </conditionalFormatting>
  <conditionalFormatting sqref="P90:R91">
    <cfRule type="expression" dxfId="21" priority="39">
      <formula>$P$91&gt;=$P$90</formula>
    </cfRule>
  </conditionalFormatting>
  <conditionalFormatting sqref="I90:K91">
    <cfRule type="expression" dxfId="20" priority="35">
      <formula>$I$91&gt;=$I$90</formula>
    </cfRule>
  </conditionalFormatting>
  <conditionalFormatting sqref="I90:K90 P90:R90">
    <cfRule type="expression" dxfId="19" priority="34">
      <formula>$P$90&gt;$I$90</formula>
    </cfRule>
  </conditionalFormatting>
  <conditionalFormatting sqref="I91:K91 P91:R91">
    <cfRule type="expression" dxfId="18" priority="33">
      <formula>$P$91&gt;$I$91</formula>
    </cfRule>
  </conditionalFormatting>
  <conditionalFormatting sqref="I91:K91">
    <cfRule type="expression" dxfId="17" priority="32">
      <formula>$I$90=""</formula>
    </cfRule>
  </conditionalFormatting>
  <conditionalFormatting sqref="I92:K92">
    <cfRule type="expression" dxfId="16" priority="31">
      <formula>$I$93=""</formula>
    </cfRule>
  </conditionalFormatting>
  <conditionalFormatting sqref="I88:K88">
    <cfRule type="cellIs" dxfId="15" priority="30" operator="notBetween">
      <formula>0</formula>
      <formula>14</formula>
    </cfRule>
  </conditionalFormatting>
  <conditionalFormatting sqref="P88:R88">
    <cfRule type="cellIs" dxfId="14" priority="29" operator="notBetween">
      <formula>0</formula>
      <formula>14</formula>
    </cfRule>
  </conditionalFormatting>
  <conditionalFormatting sqref="P90:R90">
    <cfRule type="expression" dxfId="13" priority="8">
      <formula>$I$90=""</formula>
    </cfRule>
    <cfRule type="expression" dxfId="12" priority="28">
      <formula>$I$90=""</formula>
    </cfRule>
  </conditionalFormatting>
  <conditionalFormatting sqref="P91:R91">
    <cfRule type="expression" dxfId="11" priority="27">
      <formula>$P$90=""</formula>
    </cfRule>
  </conditionalFormatting>
  <conditionalFormatting sqref="P92:R92">
    <cfRule type="expression" dxfId="10" priority="7">
      <formula>$P$93=""</formula>
    </cfRule>
  </conditionalFormatting>
  <conditionalFormatting sqref="I53:K53 P53:R53">
    <cfRule type="expression" dxfId="9" priority="6">
      <formula>$P$53&gt;$I$53</formula>
    </cfRule>
  </conditionalFormatting>
  <conditionalFormatting sqref="P94:R94">
    <cfRule type="expression" dxfId="8" priority="120">
      <formula>$AG$97=1</formula>
    </cfRule>
  </conditionalFormatting>
  <conditionalFormatting sqref="G95">
    <cfRule type="expression" dxfId="7" priority="121">
      <formula>$AF$98&lt;&gt;0</formula>
    </cfRule>
    <cfRule type="expression" dxfId="6" priority="122">
      <formula>$AE$99&lt;0</formula>
    </cfRule>
    <cfRule type="expression" dxfId="5" priority="123">
      <formula>$AE$99=0</formula>
    </cfRule>
  </conditionalFormatting>
  <conditionalFormatting sqref="P64 T64 T131">
    <cfRule type="expression" dxfId="4" priority="5">
      <formula>$AE$63=0</formula>
    </cfRule>
  </conditionalFormatting>
  <conditionalFormatting sqref="C60:T60">
    <cfRule type="expression" dxfId="3" priority="4">
      <formula>$AE$63=0</formula>
    </cfRule>
  </conditionalFormatting>
  <conditionalFormatting sqref="C64:S64">
    <cfRule type="expression" dxfId="2" priority="3">
      <formula>$AE$63=0</formula>
    </cfRule>
  </conditionalFormatting>
  <conditionalFormatting sqref="P131">
    <cfRule type="expression" dxfId="1" priority="2">
      <formula>$AE$63=0</formula>
    </cfRule>
  </conditionalFormatting>
  <conditionalFormatting sqref="C131:S131">
    <cfRule type="expression" dxfId="0" priority="1">
      <formula>$AE$63=0</formula>
    </cfRule>
  </conditionalFormatting>
  <pageMargins left="0.3" right="0.11" top="0.2" bottom="0" header="0" footer="0"/>
  <pageSetup paperSize="9" scale="87" orientation="portrait" r:id="rId1"/>
  <rowBreaks count="2" manualBreakCount="2">
    <brk id="64" min="171" max="180" man="1"/>
    <brk id="68" min="1" max="20"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C81F17FB6C846418F67DD0D0FB2C003" ma:contentTypeVersion="10" ma:contentTypeDescription="Ein neues Dokument erstellen." ma:contentTypeScope="" ma:versionID="2c0f00e6356699f2aa7e4d1029270510">
  <xsd:schema xmlns:xsd="http://www.w3.org/2001/XMLSchema" xmlns:xs="http://www.w3.org/2001/XMLSchema" xmlns:p="http://schemas.microsoft.com/office/2006/metadata/properties" xmlns:ns2="0bb4a1e9-c56e-42bc-8ad7-0b037f8e0bcc" targetNamespace="http://schemas.microsoft.com/office/2006/metadata/properties" ma:root="true" ma:fieldsID="4cdb4416db71b73b57c913961f82e2a9" ns2:_="">
    <xsd:import namespace="0bb4a1e9-c56e-42bc-8ad7-0b037f8e0bc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b4a1e9-c56e-42bc-8ad7-0b037f8e0b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00A151-B8E4-4F94-BF0C-41CB86A12E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b4a1e9-c56e-42bc-8ad7-0b037f8e0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E64B97-4BB1-4C54-92D4-8210EC0E6753}">
  <ds:schemaRefs>
    <ds:schemaRef ds:uri="http://schemas.openxmlformats.org/package/2006/metadata/core-properties"/>
    <ds:schemaRef ds:uri="0bb4a1e9-c56e-42bc-8ad7-0b037f8e0bc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D591B2A4-AE66-4105-8D34-6AD3A0EA3C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CERAFILTEC RFQ Form</vt:lpstr>
      <vt:lpstr>'CERAFILTEC RFQ Form'!Druckbereich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 Gabriel</dc:creator>
  <cp:lastModifiedBy>Kay Gabriel</cp:lastModifiedBy>
  <cp:lastPrinted>2018-04-05T14:26:40Z</cp:lastPrinted>
  <dcterms:created xsi:type="dcterms:W3CDTF">2018-03-28T05:39:27Z</dcterms:created>
  <dcterms:modified xsi:type="dcterms:W3CDTF">2020-05-04T09:09:07Z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0x0101005C81F17FB6C846418F67DD0D0FB2C003</vt:lpwstr>
  </property>
</Properties>
</file>